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Internet\WEMU\bcsh\calich\documents\"/>
    </mc:Choice>
  </mc:AlternateContent>
  <xr:revisionPtr revIDLastSave="0" documentId="8_{F9563C29-C133-4AC9-9E7E-301A2CD3EC55}" xr6:coauthVersionLast="47" xr6:coauthVersionMax="47" xr10:uidLastSave="{00000000-0000-0000-0000-000000000000}"/>
  <bookViews>
    <workbookView xWindow="-26655" yWindow="630" windowWidth="23235" windowHeight="14250" xr2:uid="{82415E02-F7EF-4C90-ABE6-A9ECCC1755DD}"/>
  </bookViews>
  <sheets>
    <sheet name="About this Resource" sheetId="6" r:id="rId1"/>
    <sheet name="1a" sheetId="9" r:id="rId2"/>
    <sheet name="1b" sheetId="1" r:id="rId3"/>
    <sheet name="2" sheetId="10" r:id="rId4"/>
    <sheet name="3" sheetId="11" r:id="rId5"/>
    <sheet name="4" sheetId="7" r:id="rId6"/>
    <sheet name="5" sheetId="8" r:id="rId7"/>
    <sheet name="6" sheetId="12" r:id="rId8"/>
    <sheet name="Summary Template for TBL 4" sheetId="3" r:id="rId9"/>
    <sheet name="Subpopulations" sheetId="2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2" l="1"/>
  <c r="G87" i="12"/>
  <c r="G89" i="12" s="1"/>
  <c r="G86" i="12"/>
  <c r="J72" i="12" s="1"/>
  <c r="G81" i="12"/>
  <c r="G80" i="12"/>
  <c r="G79" i="12"/>
  <c r="E47" i="12"/>
  <c r="D43" i="12"/>
  <c r="G88" i="11"/>
  <c r="G87" i="11"/>
  <c r="G86" i="11"/>
  <c r="G81" i="11"/>
  <c r="G80" i="11"/>
  <c r="G79" i="11"/>
  <c r="E47" i="11"/>
  <c r="D43" i="11"/>
  <c r="G88" i="10"/>
  <c r="G87" i="10"/>
  <c r="G89" i="10" s="1"/>
  <c r="G86" i="10"/>
  <c r="J72" i="10" s="1"/>
  <c r="G81" i="10"/>
  <c r="G80" i="10"/>
  <c r="G79" i="10"/>
  <c r="G24" i="10" s="1"/>
  <c r="H24" i="10" s="1"/>
  <c r="I24" i="10" s="1"/>
  <c r="E47" i="10"/>
  <c r="D43" i="10"/>
  <c r="G88" i="9"/>
  <c r="G87" i="9"/>
  <c r="G86" i="9"/>
  <c r="G81" i="9"/>
  <c r="G80" i="9"/>
  <c r="G79" i="9"/>
  <c r="E47" i="9"/>
  <c r="D43" i="9"/>
  <c r="H72" i="12" l="1"/>
  <c r="I72" i="12"/>
  <c r="D73" i="12"/>
  <c r="G65" i="12"/>
  <c r="H65" i="12"/>
  <c r="Z46" i="12"/>
  <c r="I65" i="12"/>
  <c r="G24" i="12"/>
  <c r="H24" i="12" s="1"/>
  <c r="I24" i="12" s="1"/>
  <c r="D73" i="3"/>
  <c r="E73" i="3"/>
  <c r="M53" i="12"/>
  <c r="E40" i="3"/>
  <c r="H58" i="11"/>
  <c r="I72" i="11"/>
  <c r="I58" i="11"/>
  <c r="J58" i="11" s="1"/>
  <c r="K58" i="11" s="1"/>
  <c r="J72" i="11"/>
  <c r="D73" i="11"/>
  <c r="G89" i="11"/>
  <c r="M69" i="11" s="1"/>
  <c r="G65" i="11"/>
  <c r="H65" i="11" s="1"/>
  <c r="I65" i="11" s="1"/>
  <c r="G24" i="11"/>
  <c r="H24" i="11" s="1"/>
  <c r="Z19" i="11"/>
  <c r="M13" i="11"/>
  <c r="AA42" i="11"/>
  <c r="AA20" i="11"/>
  <c r="Y17" i="11"/>
  <c r="D40" i="3"/>
  <c r="J65" i="11"/>
  <c r="AA46" i="11"/>
  <c r="M53" i="11"/>
  <c r="D73" i="10"/>
  <c r="I72" i="10"/>
  <c r="H72" i="10"/>
  <c r="G65" i="10"/>
  <c r="H65" i="10"/>
  <c r="I65" i="10" s="1"/>
  <c r="AC46" i="10" s="1"/>
  <c r="E29" i="3"/>
  <c r="J65" i="10"/>
  <c r="D66" i="10"/>
  <c r="AA46" i="10"/>
  <c r="M53" i="10"/>
  <c r="M69" i="10"/>
  <c r="G89" i="9"/>
  <c r="D73" i="9"/>
  <c r="G84" i="9"/>
  <c r="H58" i="9" s="1"/>
  <c r="I58" i="9" s="1"/>
  <c r="J58" i="9" s="1"/>
  <c r="K58" i="9" s="1"/>
  <c r="G85" i="9"/>
  <c r="H72" i="9" s="1"/>
  <c r="I72" i="9" s="1"/>
  <c r="J72" i="9" s="1"/>
  <c r="G24" i="9"/>
  <c r="H24" i="9" s="1"/>
  <c r="J65" i="9"/>
  <c r="G65" i="9" s="1"/>
  <c r="AA46" i="9" s="1"/>
  <c r="M69" i="9"/>
  <c r="M53" i="9"/>
  <c r="D7" i="3"/>
  <c r="E7" i="3"/>
  <c r="AC46" i="12"/>
  <c r="AA17" i="12"/>
  <c r="D32" i="12"/>
  <c r="G77" i="12"/>
  <c r="H17" i="12" s="1"/>
  <c r="X42" i="12"/>
  <c r="Y42" i="12"/>
  <c r="AA18" i="12"/>
  <c r="AA46" i="12"/>
  <c r="AB46" i="12"/>
  <c r="C73" i="3"/>
  <c r="AE20" i="11"/>
  <c r="X42" i="11"/>
  <c r="Y42" i="11"/>
  <c r="X17" i="11"/>
  <c r="Z42" i="11"/>
  <c r="Z46" i="11"/>
  <c r="AA43" i="11"/>
  <c r="AC46" i="11"/>
  <c r="G78" i="11"/>
  <c r="H31" i="11" s="1"/>
  <c r="AB20" i="11" s="1"/>
  <c r="AB46" i="11"/>
  <c r="G77" i="11"/>
  <c r="H17" i="11" s="1"/>
  <c r="Z17" i="11"/>
  <c r="AD19" i="11"/>
  <c r="AA18" i="11"/>
  <c r="C40" i="3"/>
  <c r="D29" i="3"/>
  <c r="C29" i="3"/>
  <c r="G82" i="9"/>
  <c r="M28" i="9" s="1"/>
  <c r="AD19" i="9"/>
  <c r="AA20" i="9"/>
  <c r="Y42" i="9"/>
  <c r="Z42" i="9"/>
  <c r="Z46" i="9" s="1"/>
  <c r="AA42" i="9"/>
  <c r="M13" i="9"/>
  <c r="X42" i="9"/>
  <c r="Y17" i="9"/>
  <c r="AE20" i="9"/>
  <c r="AA43" i="9"/>
  <c r="Z17" i="9"/>
  <c r="AA17" i="9"/>
  <c r="AA18" i="9"/>
  <c r="Z19" i="9"/>
  <c r="AC47" i="9"/>
  <c r="D32" i="9"/>
  <c r="AB47" i="9"/>
  <c r="AD47" i="9"/>
  <c r="C7" i="3"/>
  <c r="D25" i="9"/>
  <c r="X17" i="9"/>
  <c r="G78" i="12"/>
  <c r="H31" i="12" s="1"/>
  <c r="AD46" i="12"/>
  <c r="M13" i="12"/>
  <c r="AA42" i="12"/>
  <c r="Z19" i="12"/>
  <c r="AA43" i="12"/>
  <c r="AB47" i="12"/>
  <c r="J65" i="12"/>
  <c r="G82" i="12"/>
  <c r="M28" i="12" s="1"/>
  <c r="D25" i="12"/>
  <c r="AC47" i="12"/>
  <c r="D66" i="12"/>
  <c r="G84" i="12"/>
  <c r="H58" i="12" s="1"/>
  <c r="I58" i="12" s="1"/>
  <c r="J58" i="12" s="1"/>
  <c r="K58" i="12" s="1"/>
  <c r="AE20" i="12"/>
  <c r="AD47" i="12"/>
  <c r="M69" i="12"/>
  <c r="G85" i="12"/>
  <c r="AA47" i="12"/>
  <c r="X17" i="12"/>
  <c r="AE47" i="12"/>
  <c r="Z42" i="12"/>
  <c r="Y17" i="12"/>
  <c r="AD19" i="12"/>
  <c r="Z17" i="12"/>
  <c r="AA20" i="12"/>
  <c r="AD46" i="11"/>
  <c r="AA47" i="11"/>
  <c r="AB47" i="11"/>
  <c r="G82" i="11"/>
  <c r="M28" i="11" s="1"/>
  <c r="AA19" i="11"/>
  <c r="D25" i="11"/>
  <c r="AC47" i="11"/>
  <c r="D66" i="11"/>
  <c r="G84" i="11"/>
  <c r="AD47" i="11"/>
  <c r="G85" i="11"/>
  <c r="AE47" i="11"/>
  <c r="H72" i="11"/>
  <c r="AA17" i="11"/>
  <c r="D32" i="11"/>
  <c r="AA18" i="10"/>
  <c r="G77" i="10"/>
  <c r="H17" i="10" s="1"/>
  <c r="X42" i="10"/>
  <c r="M13" i="10"/>
  <c r="AA42" i="10"/>
  <c r="AA47" i="10"/>
  <c r="AD46" i="10"/>
  <c r="Z19" i="10"/>
  <c r="AA43" i="10"/>
  <c r="AB47" i="10"/>
  <c r="G82" i="10"/>
  <c r="M28" i="10" s="1"/>
  <c r="AA19" i="10"/>
  <c r="D25" i="10"/>
  <c r="AC47" i="10"/>
  <c r="G84" i="10"/>
  <c r="H58" i="10" s="1"/>
  <c r="I58" i="10" s="1"/>
  <c r="J58" i="10" s="1"/>
  <c r="K58" i="10" s="1"/>
  <c r="AE20" i="10"/>
  <c r="AD47" i="10"/>
  <c r="G85" i="10"/>
  <c r="Z42" i="10"/>
  <c r="X17" i="10"/>
  <c r="AE47" i="10"/>
  <c r="Y17" i="10"/>
  <c r="AD19" i="10"/>
  <c r="Y42" i="10"/>
  <c r="Z17" i="10"/>
  <c r="AA20" i="10"/>
  <c r="Z46" i="10"/>
  <c r="G78" i="10"/>
  <c r="H31" i="10" s="1"/>
  <c r="AA17" i="10"/>
  <c r="D32" i="10"/>
  <c r="AD46" i="9"/>
  <c r="AA47" i="9"/>
  <c r="G77" i="9"/>
  <c r="H17" i="9" s="1"/>
  <c r="G78" i="9"/>
  <c r="H31" i="9" s="1"/>
  <c r="AE47" i="9"/>
  <c r="AA19" i="9" l="1"/>
  <c r="AB43" i="12"/>
  <c r="AB19" i="12"/>
  <c r="AA19" i="12"/>
  <c r="AC19" i="12"/>
  <c r="I24" i="11"/>
  <c r="AC19" i="11" s="1"/>
  <c r="AB19" i="11"/>
  <c r="AB46" i="10"/>
  <c r="D66" i="9"/>
  <c r="H65" i="9"/>
  <c r="AB46" i="9" s="1"/>
  <c r="I24" i="9"/>
  <c r="AC19" i="9" s="1"/>
  <c r="AB19" i="9"/>
  <c r="I31" i="12"/>
  <c r="AB20" i="12"/>
  <c r="I17" i="12"/>
  <c r="AB18" i="12"/>
  <c r="I31" i="11"/>
  <c r="AB43" i="11"/>
  <c r="AB18" i="11"/>
  <c r="I17" i="11"/>
  <c r="AC19" i="10"/>
  <c r="AB19" i="10"/>
  <c r="AB20" i="9"/>
  <c r="I31" i="9"/>
  <c r="AB43" i="9"/>
  <c r="AB18" i="9"/>
  <c r="I17" i="9"/>
  <c r="AB20" i="10"/>
  <c r="I31" i="10"/>
  <c r="AB43" i="10"/>
  <c r="I17" i="10"/>
  <c r="AB18" i="10"/>
  <c r="I65" i="9" l="1"/>
  <c r="AC46" i="9" s="1"/>
  <c r="J31" i="12"/>
  <c r="AD20" i="12" s="1"/>
  <c r="AC20" i="12"/>
  <c r="AC43" i="12"/>
  <c r="J17" i="12"/>
  <c r="AC18" i="12"/>
  <c r="J31" i="11"/>
  <c r="AD20" i="11" s="1"/>
  <c r="AC20" i="11"/>
  <c r="AC43" i="11"/>
  <c r="J17" i="11"/>
  <c r="AC18" i="11"/>
  <c r="J31" i="9"/>
  <c r="AD20" i="9" s="1"/>
  <c r="AC20" i="9"/>
  <c r="AC43" i="9"/>
  <c r="J17" i="9"/>
  <c r="AC18" i="9"/>
  <c r="J31" i="10"/>
  <c r="AD20" i="10" s="1"/>
  <c r="AC20" i="10"/>
  <c r="AC43" i="10"/>
  <c r="AC18" i="10"/>
  <c r="J17" i="10"/>
  <c r="AD43" i="12" l="1"/>
  <c r="AD18" i="12"/>
  <c r="K17" i="12"/>
  <c r="AD43" i="11"/>
  <c r="AD18" i="11"/>
  <c r="K17" i="11"/>
  <c r="AD43" i="9"/>
  <c r="K17" i="9"/>
  <c r="AD18" i="9"/>
  <c r="AD43" i="10"/>
  <c r="K17" i="10"/>
  <c r="AD18" i="10"/>
  <c r="G88" i="8"/>
  <c r="G87" i="8"/>
  <c r="G86" i="8"/>
  <c r="G81" i="8"/>
  <c r="G80" i="8"/>
  <c r="G79" i="8"/>
  <c r="W68" i="8"/>
  <c r="E47" i="8"/>
  <c r="D43" i="8"/>
  <c r="W68" i="7"/>
  <c r="M53" i="8" l="1"/>
  <c r="H65" i="8"/>
  <c r="G65" i="8"/>
  <c r="I65" i="8"/>
  <c r="I24" i="8"/>
  <c r="H24" i="8"/>
  <c r="G24" i="8"/>
  <c r="AE43" i="12"/>
  <c r="AE18" i="12"/>
  <c r="AE43" i="11"/>
  <c r="AE18" i="11"/>
  <c r="AE43" i="9"/>
  <c r="AE18" i="9"/>
  <c r="AE43" i="10"/>
  <c r="AE18" i="10"/>
  <c r="M13" i="8"/>
  <c r="Y61" i="8"/>
  <c r="E62" i="3"/>
  <c r="AA76" i="8"/>
  <c r="D62" i="3"/>
  <c r="C62" i="3"/>
  <c r="G82" i="8"/>
  <c r="M28" i="8" s="1"/>
  <c r="AB19" i="8"/>
  <c r="AE20" i="8"/>
  <c r="Z19" i="8"/>
  <c r="AA43" i="8"/>
  <c r="Z61" i="8"/>
  <c r="Z65" i="8"/>
  <c r="G77" i="8"/>
  <c r="H17" i="8" s="1"/>
  <c r="AB18" i="8" s="1"/>
  <c r="D25" i="8"/>
  <c r="Y62" i="8"/>
  <c r="AA62" i="8" s="1"/>
  <c r="Y72" i="8"/>
  <c r="AA72" i="8" s="1"/>
  <c r="G78" i="8"/>
  <c r="H31" i="8" s="1"/>
  <c r="Y42" i="8"/>
  <c r="X17" i="8"/>
  <c r="AE47" i="8"/>
  <c r="AA66" i="8"/>
  <c r="Z62" i="8"/>
  <c r="Y17" i="8"/>
  <c r="AD19" i="8"/>
  <c r="Z17" i="8"/>
  <c r="AA20" i="8"/>
  <c r="D73" i="8"/>
  <c r="AA17" i="8"/>
  <c r="D32" i="8"/>
  <c r="Y69" i="8"/>
  <c r="G84" i="8"/>
  <c r="H58" i="8" s="1"/>
  <c r="AA18" i="8"/>
  <c r="X42" i="8"/>
  <c r="Y70" i="8"/>
  <c r="G85" i="8"/>
  <c r="H72" i="8" s="1"/>
  <c r="Z42" i="8"/>
  <c r="Z46" i="8" s="1"/>
  <c r="Y59" i="8"/>
  <c r="AA42" i="8"/>
  <c r="Y60" i="8"/>
  <c r="Y71" i="8"/>
  <c r="Z71" i="8" s="1"/>
  <c r="AA47" i="8"/>
  <c r="J65" i="8"/>
  <c r="AA46" i="8" s="1"/>
  <c r="Z63" i="8" l="1"/>
  <c r="AA19" i="8"/>
  <c r="I72" i="8"/>
  <c r="AA74" i="8" s="1"/>
  <c r="AA73" i="8"/>
  <c r="AD46" i="8"/>
  <c r="AB20" i="8"/>
  <c r="AA63" i="8"/>
  <c r="I31" i="8"/>
  <c r="AC47" i="8" s="1"/>
  <c r="AB43" i="8"/>
  <c r="I58" i="8"/>
  <c r="J72" i="8"/>
  <c r="AA75" i="8" s="1"/>
  <c r="D66" i="8"/>
  <c r="Z72" i="8"/>
  <c r="AB47" i="8"/>
  <c r="I17" i="8"/>
  <c r="Z75" i="8"/>
  <c r="G89" i="8"/>
  <c r="M69" i="8" s="1"/>
  <c r="AC19" i="8" l="1"/>
  <c r="Z64" i="8"/>
  <c r="AB46" i="8"/>
  <c r="Z73" i="8"/>
  <c r="J58" i="8"/>
  <c r="AC43" i="8"/>
  <c r="AC20" i="8"/>
  <c r="J31" i="8"/>
  <c r="AA64" i="8"/>
  <c r="AC18" i="8"/>
  <c r="J17" i="8"/>
  <c r="Z74" i="8" l="1"/>
  <c r="AC46" i="8"/>
  <c r="AD20" i="8"/>
  <c r="AA65" i="8"/>
  <c r="AD43" i="8"/>
  <c r="K58" i="8"/>
  <c r="K17" i="8"/>
  <c r="AE18" i="8" s="1"/>
  <c r="AD18" i="8"/>
  <c r="AD47" i="8"/>
  <c r="AE43" i="8" l="1"/>
  <c r="G88" i="7" l="1"/>
  <c r="G87" i="7"/>
  <c r="G86" i="7"/>
  <c r="G81" i="7"/>
  <c r="G80" i="7"/>
  <c r="G79" i="7"/>
  <c r="E47" i="7"/>
  <c r="D43" i="7"/>
  <c r="G88" i="1"/>
  <c r="G87" i="1"/>
  <c r="G86" i="1"/>
  <c r="G81" i="1"/>
  <c r="G80" i="1"/>
  <c r="G79" i="1"/>
  <c r="E47" i="1"/>
  <c r="D43" i="1"/>
  <c r="G24" i="7" l="1"/>
  <c r="H24" i="7" s="1"/>
  <c r="I24" i="7" s="1"/>
  <c r="G65" i="7"/>
  <c r="H65" i="7" s="1"/>
  <c r="I65" i="7" s="1"/>
  <c r="M53" i="7"/>
  <c r="G65" i="1"/>
  <c r="H65" i="1" s="1"/>
  <c r="I65" i="1" s="1"/>
  <c r="G24" i="1"/>
  <c r="H24" i="1" s="1"/>
  <c r="M53" i="1"/>
  <c r="M13" i="1"/>
  <c r="M13" i="7"/>
  <c r="M69" i="7"/>
  <c r="J65" i="1"/>
  <c r="E51" i="3"/>
  <c r="AA76" i="7"/>
  <c r="Z19" i="1"/>
  <c r="E18" i="3"/>
  <c r="C51" i="3"/>
  <c r="D51" i="3"/>
  <c r="Z65" i="7"/>
  <c r="Y59" i="7"/>
  <c r="Y62" i="7"/>
  <c r="AA62" i="7" s="1"/>
  <c r="Y61" i="7"/>
  <c r="Z61" i="7" s="1"/>
  <c r="Y60" i="7"/>
  <c r="Y72" i="7"/>
  <c r="AA72" i="7" s="1"/>
  <c r="Y71" i="7"/>
  <c r="Z71" i="7" s="1"/>
  <c r="Y70" i="7"/>
  <c r="Y69" i="7"/>
  <c r="Z75" i="7"/>
  <c r="AA66" i="7"/>
  <c r="G89" i="7"/>
  <c r="D73" i="7"/>
  <c r="J65" i="7"/>
  <c r="AD46" i="7" s="1"/>
  <c r="G82" i="7"/>
  <c r="M28" i="7" s="1"/>
  <c r="Z63" i="7"/>
  <c r="AA18" i="7"/>
  <c r="AA17" i="7"/>
  <c r="X17" i="7"/>
  <c r="AE20" i="7"/>
  <c r="Y17" i="7"/>
  <c r="Z17" i="7"/>
  <c r="G77" i="7"/>
  <c r="H17" i="7" s="1"/>
  <c r="AB18" i="7" s="1"/>
  <c r="G78" i="7"/>
  <c r="H31" i="7" s="1"/>
  <c r="I31" i="7" s="1"/>
  <c r="AA64" i="7" s="1"/>
  <c r="X42" i="7"/>
  <c r="Y42" i="7"/>
  <c r="Z42" i="7"/>
  <c r="Z46" i="7" s="1"/>
  <c r="AA42" i="7"/>
  <c r="AA47" i="7"/>
  <c r="Z19" i="7"/>
  <c r="AA43" i="7"/>
  <c r="D25" i="7"/>
  <c r="G84" i="7"/>
  <c r="H58" i="7" s="1"/>
  <c r="G85" i="7"/>
  <c r="H72" i="7" s="1"/>
  <c r="AA73" i="7" s="1"/>
  <c r="AE47" i="7"/>
  <c r="AD19" i="7"/>
  <c r="AA20" i="7"/>
  <c r="D32" i="7"/>
  <c r="G85" i="1"/>
  <c r="H72" i="1" s="1"/>
  <c r="I72" i="1" s="1"/>
  <c r="J72" i="1" s="1"/>
  <c r="AA17" i="1"/>
  <c r="G82" i="1"/>
  <c r="M28" i="1" s="1"/>
  <c r="Z17" i="1"/>
  <c r="C18" i="3"/>
  <c r="AA18" i="1"/>
  <c r="AD19" i="1"/>
  <c r="AA20" i="1"/>
  <c r="AE20" i="1"/>
  <c r="X17" i="1"/>
  <c r="Y17" i="1"/>
  <c r="D25" i="1"/>
  <c r="D73" i="1"/>
  <c r="AA19" i="1"/>
  <c r="AE47" i="1"/>
  <c r="AA43" i="1"/>
  <c r="G77" i="1"/>
  <c r="H17" i="1" s="1"/>
  <c r="Z42" i="1"/>
  <c r="Z46" i="1" s="1"/>
  <c r="AA42" i="1"/>
  <c r="Y42" i="1"/>
  <c r="G84" i="1"/>
  <c r="H58" i="1" s="1"/>
  <c r="X42" i="1"/>
  <c r="AA47" i="1"/>
  <c r="D18" i="3"/>
  <c r="D32" i="1"/>
  <c r="G78" i="1"/>
  <c r="H31" i="1" s="1"/>
  <c r="I31" i="1" s="1"/>
  <c r="AC20" i="1" s="1"/>
  <c r="I24" i="1" l="1"/>
  <c r="AC19" i="1" s="1"/>
  <c r="AB19" i="1"/>
  <c r="AB43" i="1"/>
  <c r="Z62" i="7"/>
  <c r="Z74" i="7"/>
  <c r="Z72" i="7"/>
  <c r="Z73" i="7"/>
  <c r="I72" i="7"/>
  <c r="AA74" i="7" s="1"/>
  <c r="AB47" i="7"/>
  <c r="AA63" i="7"/>
  <c r="D66" i="7"/>
  <c r="AB46" i="7"/>
  <c r="AA19" i="7"/>
  <c r="AA46" i="7"/>
  <c r="I58" i="7"/>
  <c r="AB43" i="7"/>
  <c r="J31" i="7"/>
  <c r="AC20" i="7"/>
  <c r="AB20" i="7"/>
  <c r="Z64" i="7"/>
  <c r="AB19" i="7"/>
  <c r="I17" i="7"/>
  <c r="I58" i="1"/>
  <c r="J58" i="1" s="1"/>
  <c r="I17" i="1"/>
  <c r="AC43" i="1" s="1"/>
  <c r="AB18" i="1"/>
  <c r="AC47" i="1"/>
  <c r="J31" i="1"/>
  <c r="AB47" i="1"/>
  <c r="AB20" i="1"/>
  <c r="AC19" i="7" l="1"/>
  <c r="AC47" i="7"/>
  <c r="J72" i="7"/>
  <c r="AA75" i="7" s="1"/>
  <c r="AD20" i="7"/>
  <c r="AA65" i="7"/>
  <c r="AC46" i="7"/>
  <c r="AC43" i="7"/>
  <c r="J58" i="7"/>
  <c r="J17" i="7"/>
  <c r="AC18" i="7"/>
  <c r="J17" i="1"/>
  <c r="AD43" i="1" s="1"/>
  <c r="AC18" i="1"/>
  <c r="K58" i="1"/>
  <c r="AD20" i="1"/>
  <c r="AD47" i="1"/>
  <c r="AD47" i="7" l="1"/>
  <c r="AD43" i="7"/>
  <c r="K58" i="7"/>
  <c r="K17" i="7"/>
  <c r="AE18" i="7" s="1"/>
  <c r="AD18" i="7"/>
  <c r="AD18" i="1"/>
  <c r="K17" i="1"/>
  <c r="AE18" i="1" l="1"/>
  <c r="AE43" i="1"/>
  <c r="AE43" i="7"/>
  <c r="AA46" i="1"/>
  <c r="G89" i="1"/>
  <c r="M69" i="1" s="1"/>
  <c r="AB46" i="1"/>
  <c r="AC46" i="1"/>
  <c r="D66" i="1"/>
  <c r="AD46" i="1"/>
</calcChain>
</file>

<file path=xl/sharedStrings.xml><?xml version="1.0" encoding="utf-8"?>
<sst xmlns="http://schemas.openxmlformats.org/spreadsheetml/2006/main" count="955" uniqueCount="143">
  <si>
    <t>'18</t>
  </si>
  <si>
    <t>'19</t>
  </si>
  <si>
    <t>'20</t>
  </si>
  <si>
    <t>'21</t>
  </si>
  <si>
    <t>'22</t>
  </si>
  <si>
    <t>'23</t>
  </si>
  <si>
    <t>'24</t>
  </si>
  <si>
    <t>'25</t>
  </si>
  <si>
    <t>Past performance</t>
  </si>
  <si>
    <t>Projected performance</t>
  </si>
  <si>
    <t>For Graphing</t>
  </si>
  <si>
    <t>Past Performance</t>
  </si>
  <si>
    <t>Projected Performance</t>
  </si>
  <si>
    <t>All Persons</t>
  </si>
  <si>
    <t>Outcomes Goal Worksheet</t>
  </si>
  <si>
    <t>HHAP-3 Target</t>
  </si>
  <si>
    <t xml:space="preserve">HHAP-3 Goal Setting Data: </t>
  </si>
  <si>
    <t>HHAP-4 Performance Goal</t>
  </si>
  <si>
    <t>HHAP-4 Goal Setting Data:</t>
  </si>
  <si>
    <t>HHAP-3 Performance Goal</t>
  </si>
  <si>
    <t>Outcome Goals July 1, 2022 - June 30, 2025</t>
  </si>
  <si>
    <t>Change in # of People</t>
  </si>
  <si>
    <t>Change as % of Baseline</t>
  </si>
  <si>
    <t>Target Annual Estimate of # of people accessing services who are experiencing homelessness</t>
  </si>
  <si>
    <t xml:space="preserve">Outcome Goal #1a: Reducing the number of persons experiencing homelessness. </t>
  </si>
  <si>
    <t>①</t>
  </si>
  <si>
    <t>②</t>
  </si>
  <si>
    <t>③</t>
  </si>
  <si>
    <t>Enter an ambitious but achievable outcome goal to reach by 2025.</t>
  </si>
  <si>
    <t>Enter the HHAP-3 performance goal established for 2024.</t>
  </si>
  <si>
    <t>Enter HDIS baseline data for years 2018 - 2021.</t>
  </si>
  <si>
    <t>HHAP-4 Goal</t>
  </si>
  <si>
    <t>Underserved Populations and Populations Disproportionately Impacted by Homelessness</t>
  </si>
  <si>
    <t>Persons in HHs without children </t>
  </si>
  <si>
    <t>Persons in HHs with at least 1 adult and 1 child </t>
  </si>
  <si>
    <t>Persons in HHs with only children </t>
  </si>
  <si>
    <t>People who are Transgender </t>
  </si>
  <si>
    <t>People who are Hispanic/Latino </t>
  </si>
  <si>
    <t>People who are Non-Hispanic/ Non-Latino </t>
  </si>
  <si>
    <t>People who are American Indian or Alaska Native </t>
  </si>
  <si>
    <t>People who are Asian </t>
  </si>
  <si>
    <t>People who are Black or African American </t>
  </si>
  <si>
    <t>People who are Native Hawaiian or Other Pacific Islander </t>
  </si>
  <si>
    <t>People who are White </t>
  </si>
  <si>
    <t>People who are Multiple Races </t>
  </si>
  <si>
    <t>Other</t>
  </si>
  <si>
    <t>Adults who are Experiencing Significant Mental Illness</t>
  </si>
  <si>
    <t>Adults who are Experiencing Substance Abuse Disorders</t>
  </si>
  <si>
    <t>Adults who are Veterans</t>
  </si>
  <si>
    <t>Adults with HIV/AIDS</t>
  </si>
  <si>
    <t>Adults who are Currently Fleeing Domestic Violence</t>
  </si>
  <si>
    <t>Unaccompanied Youth (18- 24 years old)</t>
  </si>
  <si>
    <t>Parenting Youth (18-24 years old)</t>
  </si>
  <si>
    <t>People with Unknown Ethnicity</t>
  </si>
  <si>
    <t>④</t>
  </si>
  <si>
    <t>⑤</t>
  </si>
  <si>
    <t>Enter HDIS baseline data for years 2018 - 2021 for the selected subpopulation.</t>
  </si>
  <si>
    <t>All Persons baseline data complete</t>
  </si>
  <si>
    <t>All Persons HHAP-3 goal data complete</t>
  </si>
  <si>
    <t>All persons '25 goal data complete</t>
  </si>
  <si>
    <t>Subpopulation baseline data complete</t>
  </si>
  <si>
    <t>Table 4. Outcome Goals</t>
  </si>
  <si>
    <t>Baseline Data: 
Annual estimate of number of people accessing services who are experiencing homelessness</t>
  </si>
  <si>
    <t>*Actual baseline to be provided by Cal ICH from HDIS: can use local data as placeholder in the meantime</t>
  </si>
  <si>
    <t xml:space="preserve">
Underserved Populations and Populations Disproportionately Impacted by Homelessness</t>
  </si>
  <si>
    <t xml:space="preserve">Describe any underserved and/ or disproportionately impacted population(s) that your community will especially focus on related to this Outcome Goal and how this focus has been informed by data in your landscape assessment: 
</t>
  </si>
  <si>
    <t>Outcome Goal #1b. Reducing the number of persons experiencing homelessness on a daily basis.</t>
  </si>
  <si>
    <t>Baseline Data: 
Daily Estimate of # of people experiencing unsheltered homelessness</t>
  </si>
  <si>
    <t>Target Daily Estimate of # of people experiencing unsheltered homelessness</t>
  </si>
  <si>
    <t>Outcome Goal #2. Reducing the number of persons who become newly homeless.</t>
  </si>
  <si>
    <t>Baseline Data: 
Annual Estimate of # of people who become newly homeless each year</t>
  </si>
  <si>
    <t>Target Annual Estimate of # of people who become newly homeless each year</t>
  </si>
  <si>
    <t>Describe Your Related Goals for
Underserved Populations and Populations Disproportionately Impacted by Homelessness</t>
  </si>
  <si>
    <t>Outcome Goal #3. Increasing the number of people exiting homelessness into permanent housing.</t>
  </si>
  <si>
    <t>Baseline Data: 
Annual Estimate of # of people exiting homelessness into permanent housing</t>
  </si>
  <si>
    <t>Target Annual Estimate of # of people exiting homelessness into permanent housing</t>
  </si>
  <si>
    <t>Outcome Goal #4. Reducing the length of time persons remain homeless.</t>
  </si>
  <si>
    <t>Baseline Data: 
Average length of time (in # of days) persons enrolled in street outreach, emergency shelter, transitional housing, safehaven projects and time prior to move-in for persons enrolled in rapid rehousing and permanent housing programs</t>
  </si>
  <si>
    <t>Target Average length of time (in # of days) persons enrolled in street outreach, emergency shelter, transitional housing, safehaven projects and time prior to move-in for persons enrolled in rapid rehousing and permanent housing programs</t>
  </si>
  <si>
    <t>Outcome Goal #5. Reducing the number of persons who return to homelessness within two years after exiting homelessness to permanent housing.</t>
  </si>
  <si>
    <t xml:space="preserve">Baseline Data: 
 % of people who return to homelessness within 2 years after having exited homelessness to permanent housing </t>
  </si>
  <si>
    <t>Change in % of People</t>
  </si>
  <si>
    <t>Outcome Goal #6. Increasing successful placements from street outreach.</t>
  </si>
  <si>
    <t xml:space="preserve">Baseline Data: 
Annual # of people served in street outreach projects who exit to emergency shelter, safe haven, transitional housing, or permanent housing destinations. </t>
  </si>
  <si>
    <t xml:space="preserve">Target Annual Estimate of # of people served in street outreach projects who exit to emergency shelter, safe haven, transitional housing, or permanent housing destinations. </t>
  </si>
  <si>
    <r>
      <t xml:space="preserve">Goal Statement:
</t>
    </r>
    <r>
      <rPr>
        <sz val="10"/>
        <color theme="0" tint="-0.34998626667073579"/>
        <rFont val="Century Gothic"/>
        <family val="2"/>
      </rPr>
      <t xml:space="preserve">By the end of the performance period, HDIS data for the </t>
    </r>
    <r>
      <rPr>
        <b/>
        <sz val="10"/>
        <color theme="0" tint="-0.34998626667073579"/>
        <rFont val="Century Gothic"/>
        <family val="2"/>
      </rPr>
      <t xml:space="preserve">[name of CoC] </t>
    </r>
    <r>
      <rPr>
        <sz val="10"/>
        <color theme="0" tint="-0.34998626667073579"/>
        <rFont val="Century Gothic"/>
        <family val="2"/>
      </rPr>
      <t xml:space="preserve">will show </t>
    </r>
    <r>
      <rPr>
        <b/>
        <sz val="10"/>
        <color theme="0" tint="-0.34998626667073579"/>
        <rFont val="Century Gothic"/>
        <family val="2"/>
      </rPr>
      <t>[#]</t>
    </r>
    <r>
      <rPr>
        <sz val="10"/>
        <color theme="0" tint="-0.34998626667073579"/>
        <rFont val="Century Gothic"/>
        <family val="2"/>
      </rPr>
      <t xml:space="preserve"> total people accessing services who are experiencing homelessness annually, representing </t>
    </r>
    <r>
      <rPr>
        <b/>
        <sz val="10"/>
        <color theme="0" tint="-0.34998626667073579"/>
        <rFont val="Century Gothic"/>
        <family val="2"/>
      </rPr>
      <t>[#] [fewer or more]</t>
    </r>
    <r>
      <rPr>
        <sz val="10"/>
        <color theme="0" tint="-0.34998626667073579"/>
        <rFont val="Century Gothic"/>
        <family val="2"/>
      </rPr>
      <t xml:space="preserve"> people and a </t>
    </r>
    <r>
      <rPr>
        <b/>
        <sz val="10"/>
        <color theme="0" tint="-0.34998626667073579"/>
        <rFont val="Century Gothic"/>
        <family val="2"/>
      </rPr>
      <t>[%] [reduction or increase]</t>
    </r>
    <r>
      <rPr>
        <sz val="10"/>
        <color theme="0" tint="-0.34998626667073579"/>
        <rFont val="Century Gothic"/>
        <family val="2"/>
      </rPr>
      <t xml:space="preserve"> from the baseline.  
</t>
    </r>
    <r>
      <rPr>
        <b/>
        <sz val="10"/>
        <color theme="0" tint="-0.34998626667073579"/>
        <rFont val="Century Gothic"/>
        <family val="2"/>
      </rPr>
      <t xml:space="preserve">
</t>
    </r>
    <r>
      <rPr>
        <i/>
        <sz val="10"/>
        <color theme="0" tint="-0.34998626667073579"/>
        <rFont val="Century Gothic"/>
        <family val="2"/>
      </rPr>
      <t xml:space="preserve">*Please be sure to copy and paste the goal statement from this application template to Cognito, and only update the fields in [brackets]. </t>
    </r>
  </si>
  <si>
    <r>
      <t xml:space="preserve">Goal Narrative:
</t>
    </r>
    <r>
      <rPr>
        <sz val="10"/>
        <color theme="0" tint="-0.34998626667073579"/>
        <rFont val="Century Gothic"/>
        <family val="2"/>
      </rPr>
      <t xml:space="preserve">[explain reasoning for setting this goal, especially if the goals being set are not aligned with the directional intent of the Outcome Goals] </t>
    </r>
  </si>
  <si>
    <r>
      <t xml:space="preserve">Describe the trackable data goal(s) related to this Outcome Goal:
</t>
    </r>
    <r>
      <rPr>
        <i/>
        <sz val="9"/>
        <color theme="0" tint="-0.34998626667073579"/>
        <rFont val="Century Gothic"/>
        <family val="2"/>
      </rPr>
      <t>Note: Meeting the trackable data goals for the underserved populations is not required for eligibility for Bonus Funds.</t>
    </r>
    <r>
      <rPr>
        <b/>
        <sz val="9"/>
        <color theme="0" tint="-0.34998626667073579"/>
        <rFont val="Century Gothic"/>
        <family val="2"/>
      </rPr>
      <t xml:space="preserve">
</t>
    </r>
  </si>
  <si>
    <r>
      <t xml:space="preserve">Goal Statement:
</t>
    </r>
    <r>
      <rPr>
        <sz val="10"/>
        <color theme="0" tint="-0.34998626667073579"/>
        <rFont val="Century Gothic"/>
        <family val="2"/>
      </rPr>
      <t xml:space="preserve">By the end of the performance period, data for the </t>
    </r>
    <r>
      <rPr>
        <b/>
        <sz val="10"/>
        <color theme="0" tint="-0.34998626667073579"/>
        <rFont val="Century Gothic"/>
        <family val="2"/>
      </rPr>
      <t xml:space="preserve">[name of CoC] </t>
    </r>
    <r>
      <rPr>
        <sz val="10"/>
        <color theme="0" tint="-0.34998626667073579"/>
        <rFont val="Century Gothic"/>
        <family val="2"/>
      </rPr>
      <t xml:space="preserve">will show </t>
    </r>
    <r>
      <rPr>
        <b/>
        <sz val="10"/>
        <color theme="0" tint="-0.34998626667073579"/>
        <rFont val="Century Gothic"/>
        <family val="2"/>
      </rPr>
      <t>[#]</t>
    </r>
    <r>
      <rPr>
        <sz val="10"/>
        <color theme="0" tint="-0.34998626667073579"/>
        <rFont val="Century Gothic"/>
        <family val="2"/>
      </rPr>
      <t xml:space="preserve"> total people experiencing unsheltered homelessness daily, representing </t>
    </r>
    <r>
      <rPr>
        <b/>
        <sz val="10"/>
        <color theme="0" tint="-0.34998626667073579"/>
        <rFont val="Century Gothic"/>
        <family val="2"/>
      </rPr>
      <t>[#] [fewer or more]</t>
    </r>
    <r>
      <rPr>
        <sz val="10"/>
        <color theme="0" tint="-0.34998626667073579"/>
        <rFont val="Century Gothic"/>
        <family val="2"/>
      </rPr>
      <t xml:space="preserve"> people and a </t>
    </r>
    <r>
      <rPr>
        <b/>
        <sz val="10"/>
        <color theme="0" tint="-0.34998626667073579"/>
        <rFont val="Century Gothic"/>
        <family val="2"/>
      </rPr>
      <t>[%] [reduction or increase]</t>
    </r>
    <r>
      <rPr>
        <sz val="10"/>
        <color theme="0" tint="-0.34998626667073579"/>
        <rFont val="Century Gothic"/>
        <family val="2"/>
      </rPr>
      <t xml:space="preserve"> from the baseline.  
</t>
    </r>
    <r>
      <rPr>
        <b/>
        <sz val="10"/>
        <color theme="0" tint="-0.34998626667073579"/>
        <rFont val="Century Gothic"/>
        <family val="2"/>
      </rPr>
      <t xml:space="preserve">
</t>
    </r>
    <r>
      <rPr>
        <i/>
        <sz val="10"/>
        <color theme="0" tint="-0.34998626667073579"/>
        <rFont val="Century Gothic"/>
        <family val="2"/>
      </rPr>
      <t xml:space="preserve">*Please be sure to copy and paste the goal statement from this application template to Cognito, only updating the fields in [brackets]. </t>
    </r>
  </si>
  <si>
    <r>
      <t xml:space="preserve">Goal Statement:
</t>
    </r>
    <r>
      <rPr>
        <sz val="10"/>
        <color theme="0" tint="-0.34998626667073579"/>
        <rFont val="Century Gothic"/>
        <family val="2"/>
      </rPr>
      <t xml:space="preserve">By the end of the performance period, HDIS data for the </t>
    </r>
    <r>
      <rPr>
        <b/>
        <sz val="10"/>
        <color theme="0" tint="-0.34998626667073579"/>
        <rFont val="Century Gothic"/>
        <family val="2"/>
      </rPr>
      <t xml:space="preserve">[name of CoC] </t>
    </r>
    <r>
      <rPr>
        <sz val="10"/>
        <color theme="0" tint="-0.34998626667073579"/>
        <rFont val="Century Gothic"/>
        <family val="2"/>
      </rPr>
      <t xml:space="preserve">will show </t>
    </r>
    <r>
      <rPr>
        <b/>
        <sz val="10"/>
        <color theme="0" tint="-0.34998626667073579"/>
        <rFont val="Century Gothic"/>
        <family val="2"/>
      </rPr>
      <t>[#]</t>
    </r>
    <r>
      <rPr>
        <sz val="10"/>
        <color theme="0" tint="-0.34998626667073579"/>
        <rFont val="Century Gothic"/>
        <family val="2"/>
      </rPr>
      <t xml:space="preserve"> total people become newly homeless each year, representing </t>
    </r>
    <r>
      <rPr>
        <b/>
        <sz val="10"/>
        <color theme="0" tint="-0.34998626667073579"/>
        <rFont val="Century Gothic"/>
        <family val="2"/>
      </rPr>
      <t>[#] [fewer or more]</t>
    </r>
    <r>
      <rPr>
        <sz val="10"/>
        <color theme="0" tint="-0.34998626667073579"/>
        <rFont val="Century Gothic"/>
        <family val="2"/>
      </rPr>
      <t xml:space="preserve"> people and a </t>
    </r>
    <r>
      <rPr>
        <b/>
        <sz val="10"/>
        <color theme="0" tint="-0.34998626667073579"/>
        <rFont val="Century Gothic"/>
        <family val="2"/>
      </rPr>
      <t>[%] [reduction or increase]</t>
    </r>
    <r>
      <rPr>
        <sz val="10"/>
        <color theme="0" tint="-0.34998626667073579"/>
        <rFont val="Century Gothic"/>
        <family val="2"/>
      </rPr>
      <t xml:space="preserve"> from the baseline.  
</t>
    </r>
    <r>
      <rPr>
        <b/>
        <sz val="10"/>
        <color theme="0" tint="-0.34998626667073579"/>
        <rFont val="Century Gothic"/>
        <family val="2"/>
      </rPr>
      <t xml:space="preserve">
</t>
    </r>
    <r>
      <rPr>
        <i/>
        <sz val="10"/>
        <color theme="0" tint="-0.34998626667073579"/>
        <rFont val="Century Gothic"/>
        <family val="2"/>
      </rPr>
      <t xml:space="preserve">*Please be sure to copy and paste the goal statement from this application template to Cognito, only updating the fields in [brackets]. </t>
    </r>
  </si>
  <si>
    <r>
      <t xml:space="preserve">Goal Statement:
</t>
    </r>
    <r>
      <rPr>
        <sz val="10"/>
        <color theme="0" tint="-0.34998626667073579"/>
        <rFont val="Century Gothic"/>
        <family val="2"/>
      </rPr>
      <t xml:space="preserve">By the end of the performance period, HDIS data for the </t>
    </r>
    <r>
      <rPr>
        <b/>
        <sz val="10"/>
        <color theme="0" tint="-0.34998626667073579"/>
        <rFont val="Century Gothic"/>
        <family val="2"/>
      </rPr>
      <t xml:space="preserve">[name of CoC] </t>
    </r>
    <r>
      <rPr>
        <sz val="10"/>
        <color theme="0" tint="-0.34998626667073579"/>
        <rFont val="Century Gothic"/>
        <family val="2"/>
      </rPr>
      <t xml:space="preserve">will show </t>
    </r>
    <r>
      <rPr>
        <b/>
        <sz val="10"/>
        <color theme="0" tint="-0.34998626667073579"/>
        <rFont val="Century Gothic"/>
        <family val="2"/>
      </rPr>
      <t>[#]</t>
    </r>
    <r>
      <rPr>
        <sz val="10"/>
        <color theme="0" tint="-0.34998626667073579"/>
        <rFont val="Century Gothic"/>
        <family val="2"/>
      </rPr>
      <t xml:space="preserve"> days as the average length of time that persons are enrolled in street outreach, emergency shelter, transitional housing, safehaven projects and time prior to move-in for persons enrolled in rapid rehousing and permanent housing programs annually, representing </t>
    </r>
    <r>
      <rPr>
        <b/>
        <sz val="10"/>
        <color theme="0" tint="-0.34998626667073579"/>
        <rFont val="Century Gothic"/>
        <family val="2"/>
      </rPr>
      <t>[#] [fewer or more]</t>
    </r>
    <r>
      <rPr>
        <sz val="10"/>
        <color theme="0" tint="-0.34998626667073579"/>
        <rFont val="Century Gothic"/>
        <family val="2"/>
      </rPr>
      <t xml:space="preserve"> people and a </t>
    </r>
    <r>
      <rPr>
        <b/>
        <sz val="10"/>
        <color theme="0" tint="-0.34998626667073579"/>
        <rFont val="Century Gothic"/>
        <family val="2"/>
      </rPr>
      <t>[%] [reduction or increase]</t>
    </r>
    <r>
      <rPr>
        <sz val="10"/>
        <color theme="0" tint="-0.34998626667073579"/>
        <rFont val="Century Gothic"/>
        <family val="2"/>
      </rPr>
      <t xml:space="preserve"> from the baseline.  
</t>
    </r>
    <r>
      <rPr>
        <b/>
        <sz val="10"/>
        <color theme="0" tint="-0.34998626667073579"/>
        <rFont val="Century Gothic"/>
        <family val="2"/>
      </rPr>
      <t xml:space="preserve">
</t>
    </r>
    <r>
      <rPr>
        <i/>
        <sz val="10"/>
        <color theme="0" tint="-0.34998626667073579"/>
        <rFont val="Century Gothic"/>
        <family val="2"/>
      </rPr>
      <t xml:space="preserve">*Please be sure to copy and paste the goal statement from this application template to Cognito, only updating the fields in [brackets]. </t>
    </r>
  </si>
  <si>
    <r>
      <t xml:space="preserve">Goal Statement:
</t>
    </r>
    <r>
      <rPr>
        <sz val="10"/>
        <color theme="0" tint="-0.34998626667073579"/>
        <rFont val="Century Gothic"/>
        <family val="2"/>
      </rPr>
      <t xml:space="preserve">By the end of the performance period, HDIS data for the </t>
    </r>
    <r>
      <rPr>
        <b/>
        <sz val="10"/>
        <color theme="0" tint="-0.34998626667073579"/>
        <rFont val="Century Gothic"/>
        <family val="2"/>
      </rPr>
      <t xml:space="preserve">[name of CoC] </t>
    </r>
    <r>
      <rPr>
        <sz val="10"/>
        <color theme="0" tint="-0.34998626667073579"/>
        <rFont val="Century Gothic"/>
        <family val="2"/>
      </rPr>
      <t xml:space="preserve">will show </t>
    </r>
    <r>
      <rPr>
        <b/>
        <sz val="10"/>
        <color theme="0" tint="-0.34998626667073579"/>
        <rFont val="Century Gothic"/>
        <family val="2"/>
      </rPr>
      <t xml:space="preserve"> [%] </t>
    </r>
    <r>
      <rPr>
        <sz val="10"/>
        <color theme="0" tint="-0.34998626667073579"/>
        <rFont val="Century Gothic"/>
        <family val="2"/>
      </rPr>
      <t xml:space="preserve">of people return to homelessness within 2 years after having exited homelessness to permanent housing, representing </t>
    </r>
    <r>
      <rPr>
        <b/>
        <sz val="10"/>
        <color theme="0" tint="-0.34998626667073579"/>
        <rFont val="Century Gothic"/>
        <family val="2"/>
      </rPr>
      <t>[#] [fewer or more]</t>
    </r>
    <r>
      <rPr>
        <sz val="10"/>
        <color theme="0" tint="-0.34998626667073579"/>
        <rFont val="Century Gothic"/>
        <family val="2"/>
      </rPr>
      <t xml:space="preserve"> people and a </t>
    </r>
    <r>
      <rPr>
        <b/>
        <sz val="10"/>
        <color theme="0" tint="-0.34998626667073579"/>
        <rFont val="Century Gothic"/>
        <family val="2"/>
      </rPr>
      <t>[%] [reduction or increase]</t>
    </r>
    <r>
      <rPr>
        <sz val="10"/>
        <color theme="0" tint="-0.34998626667073579"/>
        <rFont val="Century Gothic"/>
        <family val="2"/>
      </rPr>
      <t xml:space="preserve"> from the baseline.  
</t>
    </r>
    <r>
      <rPr>
        <b/>
        <sz val="10"/>
        <color theme="0" tint="-0.34998626667073579"/>
        <rFont val="Century Gothic"/>
        <family val="2"/>
      </rPr>
      <t xml:space="preserve">
</t>
    </r>
    <r>
      <rPr>
        <i/>
        <sz val="10"/>
        <color theme="0" tint="-0.34998626667073579"/>
        <rFont val="Century Gothic"/>
        <family val="2"/>
      </rPr>
      <t xml:space="preserve">*Please be sure to copy and paste the goal statement from this application template to Cognito, only updating the fields in [brackets]. </t>
    </r>
  </si>
  <si>
    <r>
      <t xml:space="preserve">Goal Statement:
</t>
    </r>
    <r>
      <rPr>
        <sz val="10"/>
        <color theme="0" tint="-0.34998626667073579"/>
        <rFont val="Century Gothic"/>
        <family val="2"/>
      </rPr>
      <t xml:space="preserve">By the end of the performance period, HDIS data for the </t>
    </r>
    <r>
      <rPr>
        <b/>
        <sz val="10"/>
        <color theme="0" tint="-0.34998626667073579"/>
        <rFont val="Century Gothic"/>
        <family val="2"/>
      </rPr>
      <t xml:space="preserve">[name of CoC] </t>
    </r>
    <r>
      <rPr>
        <sz val="10"/>
        <color theme="0" tint="-0.34998626667073579"/>
        <rFont val="Century Gothic"/>
        <family val="2"/>
      </rPr>
      <t xml:space="preserve">will show </t>
    </r>
    <r>
      <rPr>
        <b/>
        <sz val="10"/>
        <color theme="0" tint="-0.34998626667073579"/>
        <rFont val="Century Gothic"/>
        <family val="2"/>
      </rPr>
      <t>[#]</t>
    </r>
    <r>
      <rPr>
        <sz val="10"/>
        <color theme="0" tint="-0.34998626667073579"/>
        <rFont val="Century Gothic"/>
        <family val="2"/>
      </rPr>
      <t xml:space="preserve"> total people served in street outreach projects exit to emergency shelter, safe haven, transitional housing, or permanent housing destinations annually, representing </t>
    </r>
    <r>
      <rPr>
        <b/>
        <sz val="10"/>
        <color theme="0" tint="-0.34998626667073579"/>
        <rFont val="Century Gothic"/>
        <family val="2"/>
      </rPr>
      <t>[#] [fewer or more]</t>
    </r>
    <r>
      <rPr>
        <sz val="10"/>
        <color theme="0" tint="-0.34998626667073579"/>
        <rFont val="Century Gothic"/>
        <family val="2"/>
      </rPr>
      <t xml:space="preserve"> people and a </t>
    </r>
    <r>
      <rPr>
        <b/>
        <sz val="10"/>
        <color theme="0" tint="-0.34998626667073579"/>
        <rFont val="Century Gothic"/>
        <family val="2"/>
      </rPr>
      <t>[%] [reduction or increase]</t>
    </r>
    <r>
      <rPr>
        <sz val="10"/>
        <color theme="0" tint="-0.34998626667073579"/>
        <rFont val="Century Gothic"/>
        <family val="2"/>
      </rPr>
      <t xml:space="preserve"> from the baseline.  
</t>
    </r>
    <r>
      <rPr>
        <b/>
        <sz val="10"/>
        <color theme="0" tint="-0.34998626667073579"/>
        <rFont val="Century Gothic"/>
        <family val="2"/>
      </rPr>
      <t xml:space="preserve">
</t>
    </r>
    <r>
      <rPr>
        <i/>
        <sz val="10"/>
        <color theme="0" tint="-0.34998626667073579"/>
        <rFont val="Century Gothic"/>
        <family val="2"/>
      </rPr>
      <t xml:space="preserve">*Please be sure to copy and paste the goal statement from this application template to Cognito, only updating the fields in [brackets]. </t>
    </r>
  </si>
  <si>
    <t>Is this the same subpopulation identified in the HHAP-3 goal setting process?</t>
  </si>
  <si>
    <t>⑥</t>
  </si>
  <si>
    <t>⑦</t>
  </si>
  <si>
    <t>Subpopulation average annual # change '18 - '21</t>
  </si>
  <si>
    <t>Subpopulation '25 goal data complete</t>
  </si>
  <si>
    <t>HHAP-3 performance goal data (if applicable).</t>
  </si>
  <si>
    <t>Past</t>
  </si>
  <si>
    <t>Projected</t>
  </si>
  <si>
    <t>Visual B: Size of subpopulation relative to All Persons</t>
  </si>
  <si>
    <t>Visual A: Past and projected performance, HHAP-3 target, and HHAP-4 goal</t>
  </si>
  <si>
    <t>All Persons average annual # change '18 - '21</t>
  </si>
  <si>
    <t>Information to enter into the HHAP-4 data tables based on your inputs in this goal setting resource</t>
  </si>
  <si>
    <t>What was the HHAP-3 performance goal to be achieved by 2024?</t>
  </si>
  <si>
    <r>
      <rPr>
        <b/>
        <sz val="9"/>
        <color theme="1" tint="0.34998626667073579"/>
        <rFont val="Avenir Next LT Pro"/>
        <family val="2"/>
        <scheme val="minor"/>
      </rPr>
      <t xml:space="preserve">Visual B Calculations
</t>
    </r>
    <r>
      <rPr>
        <sz val="2"/>
        <color theme="1" tint="0.34998626667073579"/>
        <rFont val="Avenir Next LT Pro"/>
        <family val="2"/>
        <scheme val="minor"/>
      </rPr>
      <t xml:space="preserve">
</t>
    </r>
    <r>
      <rPr>
        <sz val="9"/>
        <color theme="1" tint="0.34998626667073579"/>
        <rFont val="Avenir Next LT Pro"/>
        <family val="2"/>
        <scheme val="minor"/>
      </rPr>
      <t xml:space="preserve">- </t>
    </r>
    <r>
      <rPr>
        <u/>
        <sz val="9"/>
        <color theme="1" tint="0.34998626667073579"/>
        <rFont val="Avenir Next LT Pro"/>
        <family val="2"/>
        <scheme val="minor"/>
      </rPr>
      <t>Projected</t>
    </r>
    <r>
      <rPr>
        <sz val="9"/>
        <color theme="1" tint="0.34998626667073579"/>
        <rFont val="Avenir Next LT Pro"/>
        <family val="2"/>
        <scheme val="minor"/>
      </rPr>
      <t xml:space="preserve">: Section 5 / Section 1
</t>
    </r>
    <r>
      <rPr>
        <sz val="2"/>
        <color theme="1" tint="0.34998626667073579"/>
        <rFont val="Avenir Next LT Pro"/>
        <family val="2"/>
        <scheme val="minor"/>
      </rPr>
      <t xml:space="preserve">
</t>
    </r>
    <r>
      <rPr>
        <sz val="9"/>
        <color theme="1" tint="0.34998626667073579"/>
        <rFont val="Avenir Next LT Pro"/>
        <family val="2"/>
        <scheme val="minor"/>
      </rPr>
      <t xml:space="preserve">- </t>
    </r>
    <r>
      <rPr>
        <u/>
        <sz val="9"/>
        <color theme="1" tint="0.34998626667073579"/>
        <rFont val="Avenir Next LT Pro"/>
        <family val="2"/>
        <scheme val="minor"/>
      </rPr>
      <t>HHAP-3 Target</t>
    </r>
    <r>
      <rPr>
        <sz val="9"/>
        <color theme="1" tint="0.34998626667073579"/>
        <rFont val="Avenir Next LT Pro"/>
        <family val="2"/>
        <scheme val="minor"/>
      </rPr>
      <t xml:space="preserve">: Section 6 / Section 2 
</t>
    </r>
    <r>
      <rPr>
        <sz val="2"/>
        <color theme="1" tint="0.34998626667073579"/>
        <rFont val="Avenir Next LT Pro"/>
        <family val="2"/>
        <scheme val="minor"/>
      </rPr>
      <t xml:space="preserve">
</t>
    </r>
    <r>
      <rPr>
        <sz val="9"/>
        <color theme="1" tint="0.34998626667073579"/>
        <rFont val="Avenir Next LT Pro"/>
        <family val="2"/>
        <scheme val="minor"/>
      </rPr>
      <t xml:space="preserve">- </t>
    </r>
    <r>
      <rPr>
        <u/>
        <sz val="9"/>
        <color theme="1" tint="0.34998626667073579"/>
        <rFont val="Avenir Next LT Pro"/>
        <family val="2"/>
        <scheme val="minor"/>
      </rPr>
      <t>HHAP-4 Goal</t>
    </r>
    <r>
      <rPr>
        <sz val="9"/>
        <color theme="1" tint="0.34998626667073579"/>
        <rFont val="Avenir Next LT Pro"/>
        <family val="2"/>
        <scheme val="minor"/>
      </rPr>
      <t>: Section 7 / Section 3</t>
    </r>
  </si>
  <si>
    <t>All Persons average annual # change to achieve '25 goal</t>
  </si>
  <si>
    <t>Subpopulation average annual # change to achieve '25 goal</t>
  </si>
  <si>
    <t>Identify an underserved or disproportionately impacted population.</t>
  </si>
  <si>
    <t>Women/Girls</t>
  </si>
  <si>
    <t>Men/Boys</t>
  </si>
  <si>
    <t>People who are Gender Non-Conforming</t>
  </si>
  <si>
    <t>Outcome Goal #1b: Reducing the number of persons experiencing homelessness on a daily basis.</t>
  </si>
  <si>
    <t>u</t>
  </si>
  <si>
    <t>HHAP-4 Data Tables</t>
  </si>
  <si>
    <t xml:space="preserve">Input HDIS baseline data (past performance) and HHAP performance goal data into shaded yellow cells below. </t>
  </si>
  <si>
    <t xml:space="preserve">HDIS baseline data is CoC-level performance data that can be found in the baseline data files shared by Cal-ICH with your community during the HHAP-3 and HHAP-4 application rounds.  </t>
  </si>
  <si>
    <t>Change between HHAP-3 and HHAP-4</t>
  </si>
  <si>
    <t>Outcome Goal #4: Reducing the length of time persons remain homeless.</t>
  </si>
  <si>
    <t xml:space="preserve"> </t>
  </si>
  <si>
    <t>HHAP-3 Goal</t>
  </si>
  <si>
    <t>Visual B: Time spent homeless | Comparison between All Persons and Subpopulation</t>
  </si>
  <si>
    <t>Outcome Goal #5: Reducing the number of persons who return to homelessness after exiting homelessness to permanent housing.</t>
  </si>
  <si>
    <t>Instructions</t>
  </si>
  <si>
    <t xml:space="preserve">As part of the HHAP-4 application, you must complete an Excel file linked below (HHAP-4 Data Tables). 
Based on the inputs above, a tab in this spreadsheet (Summary Template for TBL 4) provides the necessary inputs to complete a portion of the data entry for the tab "TBL 4. Outcome Goals". </t>
  </si>
  <si>
    <r>
      <t xml:space="preserve">Input HDIS baseline data (past performance) and HHAP performance goal data into shaded yellow cells below. </t>
    </r>
    <r>
      <rPr>
        <sz val="11"/>
        <color rgb="FFFF0000"/>
        <rFont val="Avenir Next LT Pro"/>
        <family val="2"/>
        <scheme val="minor"/>
      </rPr>
      <t>Use your 2022 unsheltered PIT count for your 2021 baseline (even if it is still pending final confirmation from HUD).</t>
    </r>
    <r>
      <rPr>
        <sz val="11"/>
        <color theme="1"/>
        <rFont val="Avenir Next LT Pro"/>
        <family val="2"/>
        <scheme val="minor"/>
      </rPr>
      <t xml:space="preserve"> </t>
    </r>
  </si>
  <si>
    <t>Annual estimate of number of people accessing services who are experiencing homelessness.</t>
  </si>
  <si>
    <t>Input HDIS baseline data (past performance) and HHAP performance goal data into shaded yellow cells below.</t>
  </si>
  <si>
    <t>Estimate of # of people experiencing unsheltered homelessness as measured by the CoC's PIT Count.</t>
  </si>
  <si>
    <t>Outcome Goal #1a: Reducing the number of persons experiencing homelessness.</t>
  </si>
  <si>
    <t>Outcome Goal #2: Reducing the number of persons who become homeless for the first time.</t>
  </si>
  <si>
    <t>Outcome Goal #3: Increasing the number of people exiting homelessness into permanent housing.</t>
  </si>
  <si>
    <t>Outcome Goal #6: Increasing successful placements from street outreach.</t>
  </si>
  <si>
    <t>Annual # of people served in street outreach projects who exit to emergency shelter, safe haven, transitional housing, or permanent housing destinations.</t>
  </si>
  <si>
    <t>Average length of time (in # of days) persons enrolled in street outreach or other non-residential projects (while homeless), emergency shelter, transitional housing, safe haven projects and time prior to move-in for persons enrolled in rapid rehousing and permanent housing projects.</t>
  </si>
  <si>
    <t>Use these two baseline data files to input past performance.</t>
  </si>
  <si>
    <t>Yes</t>
  </si>
  <si>
    <t>Annual estimate of # of people who become homeless for the first time.</t>
  </si>
  <si>
    <t>Annual estimate of # of people exiting homelessness into permanent housing.</t>
  </si>
  <si>
    <t>% of people who return to homelessness within 6 months of exiting homelessness to permanent housing.</t>
  </si>
  <si>
    <r>
      <t xml:space="preserve">Goal Statement:
</t>
    </r>
    <r>
      <rPr>
        <sz val="10"/>
        <color theme="0" tint="-0.34998626667073579"/>
        <rFont val="Century Gothic"/>
        <family val="2"/>
      </rPr>
      <t xml:space="preserve">By the end of the performance period, HDIS data for the </t>
    </r>
    <r>
      <rPr>
        <b/>
        <sz val="10"/>
        <color theme="0" tint="-0.34998626667073579"/>
        <rFont val="Century Gothic"/>
        <family val="2"/>
      </rPr>
      <t xml:space="preserve">[name of CoC] </t>
    </r>
    <r>
      <rPr>
        <sz val="10"/>
        <color theme="0" tint="-0.34998626667073579"/>
        <rFont val="Century Gothic"/>
        <family val="2"/>
      </rPr>
      <t xml:space="preserve">will show </t>
    </r>
    <r>
      <rPr>
        <b/>
        <sz val="10"/>
        <color theme="0" tint="-0.34998626667073579"/>
        <rFont val="Century Gothic"/>
        <family val="2"/>
      </rPr>
      <t>[#]</t>
    </r>
    <r>
      <rPr>
        <sz val="10"/>
        <color theme="0" tint="-0.34998626667073579"/>
        <rFont val="Century Gothic"/>
        <family val="2"/>
      </rPr>
      <t xml:space="preserve"> total people  exiting homelessness into permanent housing annually, representing </t>
    </r>
    <r>
      <rPr>
        <b/>
        <sz val="10"/>
        <color theme="0" tint="-0.34998626667073579"/>
        <rFont val="Century Gothic"/>
        <family val="2"/>
      </rPr>
      <t>[#] [fewer or more]</t>
    </r>
    <r>
      <rPr>
        <sz val="10"/>
        <color theme="0" tint="-0.34998626667073579"/>
        <rFont val="Century Gothic"/>
        <family val="2"/>
      </rPr>
      <t xml:space="preserve"> people and a </t>
    </r>
    <r>
      <rPr>
        <b/>
        <sz val="10"/>
        <color theme="0" tint="-0.34998626667073579"/>
        <rFont val="Century Gothic"/>
        <family val="2"/>
      </rPr>
      <t>[%] [reduction or increase]</t>
    </r>
    <r>
      <rPr>
        <sz val="10"/>
        <color theme="0" tint="-0.34998626667073579"/>
        <rFont val="Century Gothic"/>
        <family val="2"/>
      </rPr>
      <t xml:space="preserve"> from the baseline.  
</t>
    </r>
    <r>
      <rPr>
        <b/>
        <sz val="10"/>
        <color theme="0" tint="-0.34998626667073579"/>
        <rFont val="Century Gothic"/>
        <family val="2"/>
      </rPr>
      <t xml:space="preserve">
</t>
    </r>
    <r>
      <rPr>
        <i/>
        <sz val="10"/>
        <color theme="0" tint="-0.34998626667073579"/>
        <rFont val="Century Gothic"/>
        <family val="2"/>
      </rPr>
      <t xml:space="preserve">*Please be sure to copy and paste the goal statement from this application template to Cognito, only updating the fields in [brackets]. </t>
    </r>
  </si>
  <si>
    <t xml:space="preserve">Target % of people who return to homelessness within 2 years after having exited homelessness to permanent housing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</si>
</sst>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1"/>
      <color theme="1"/>
      <name val="Avenir Next LT Pro"/>
      <family val="2"/>
      <scheme val="minor"/>
    </font>
    <font>
      <sz val="11"/>
      <color theme="1"/>
      <name val="Avenir Next LT Pro"/>
      <family val="2"/>
      <scheme val="minor"/>
    </font>
    <font>
      <b/>
      <sz val="11"/>
      <color theme="1"/>
      <name val="Avenir Next LT Pro"/>
      <family val="2"/>
      <scheme val="minor"/>
    </font>
    <font>
      <sz val="11"/>
      <color theme="0"/>
      <name val="Avenir Next LT Pro"/>
      <family val="2"/>
      <scheme val="minor"/>
    </font>
    <font>
      <sz val="8"/>
      <name val="Avenir Next LT Pro"/>
      <family val="2"/>
      <scheme val="minor"/>
    </font>
    <font>
      <b/>
      <sz val="12"/>
      <color theme="1"/>
      <name val="Avenir Next LT Pro"/>
      <family val="2"/>
      <scheme val="minor"/>
    </font>
    <font>
      <b/>
      <i/>
      <sz val="12"/>
      <color theme="0"/>
      <name val="Avenir Next LT Pro"/>
      <family val="2"/>
      <scheme val="minor"/>
    </font>
    <font>
      <b/>
      <sz val="16"/>
      <color theme="1"/>
      <name val="Avenir Next LT Pro"/>
      <family val="2"/>
      <scheme val="minor"/>
    </font>
    <font>
      <i/>
      <sz val="9"/>
      <color theme="1"/>
      <name val="Avenir Next LT Pro"/>
      <family val="2"/>
      <scheme val="minor"/>
    </font>
    <font>
      <sz val="9"/>
      <color theme="1"/>
      <name val="Avenir Next LT Pro"/>
      <family val="2"/>
      <scheme val="minor"/>
    </font>
    <font>
      <i/>
      <sz val="11"/>
      <color theme="1"/>
      <name val="Avenir Next LT Pro"/>
      <family val="2"/>
      <scheme val="minor"/>
    </font>
    <font>
      <i/>
      <sz val="12"/>
      <color theme="1"/>
      <name val="Avenir Next LT Pro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Avenir Next LT Pro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0" tint="-0.249977111117893"/>
      <name val="Avenir Next LT Pro"/>
      <family val="2"/>
      <scheme val="minor"/>
    </font>
    <font>
      <sz val="10"/>
      <color theme="0" tint="-0.249977111117893"/>
      <name val="Century Gothic"/>
      <family val="2"/>
    </font>
    <font>
      <sz val="9"/>
      <color theme="0" tint="-0.249977111117893"/>
      <name val="Century Gothic"/>
      <family val="2"/>
    </font>
    <font>
      <b/>
      <sz val="11"/>
      <color theme="0" tint="-0.34998626667073579"/>
      <name val="Century Gothic"/>
      <family val="2"/>
    </font>
    <font>
      <b/>
      <sz val="10"/>
      <color theme="0" tint="-0.34998626667073579"/>
      <name val="Century Gothic"/>
      <family val="2"/>
    </font>
    <font>
      <sz val="10"/>
      <color theme="0" tint="-0.34998626667073579"/>
      <name val="Century Gothic"/>
      <family val="2"/>
    </font>
    <font>
      <i/>
      <sz val="10"/>
      <color theme="0" tint="-0.34998626667073579"/>
      <name val="Century Gothic"/>
      <family val="2"/>
    </font>
    <font>
      <b/>
      <sz val="9"/>
      <color theme="0" tint="-0.34998626667073579"/>
      <name val="Century Gothic"/>
      <family val="2"/>
    </font>
    <font>
      <i/>
      <sz val="9"/>
      <color theme="0" tint="-0.34998626667073579"/>
      <name val="Century Gothic"/>
      <family val="2"/>
    </font>
    <font>
      <sz val="8"/>
      <color theme="0" tint="-0.34998626667073579"/>
      <name val="Century Gothic"/>
      <family val="2"/>
    </font>
    <font>
      <i/>
      <sz val="9"/>
      <color theme="8"/>
      <name val="Avenir Next LT Pro"/>
      <family val="2"/>
      <scheme val="minor"/>
    </font>
    <font>
      <i/>
      <sz val="9"/>
      <color theme="1" tint="0.34998626667073579"/>
      <name val="Avenir Next LT Pro"/>
      <family val="2"/>
      <scheme val="minor"/>
    </font>
    <font>
      <sz val="9"/>
      <color theme="1" tint="0.34998626667073579"/>
      <name val="Avenir Next LT Pro"/>
      <family val="2"/>
      <scheme val="minor"/>
    </font>
    <font>
      <b/>
      <sz val="9"/>
      <color theme="1" tint="0.34998626667073579"/>
      <name val="Avenir Next LT Pro"/>
      <family val="2"/>
      <scheme val="minor"/>
    </font>
    <font>
      <sz val="2"/>
      <color theme="1" tint="0.34998626667073579"/>
      <name val="Avenir Next LT Pro"/>
      <family val="2"/>
      <scheme val="minor"/>
    </font>
    <font>
      <u/>
      <sz val="9"/>
      <color theme="1" tint="0.34998626667073579"/>
      <name val="Avenir Next LT Pro"/>
      <family val="2"/>
      <scheme val="minor"/>
    </font>
    <font>
      <b/>
      <sz val="10"/>
      <color theme="8"/>
      <name val="Century Gothic"/>
      <family val="2"/>
    </font>
    <font>
      <sz val="9"/>
      <color theme="8"/>
      <name val="Avenir Next LT Pro"/>
      <family val="2"/>
      <scheme val="minor"/>
    </font>
    <font>
      <b/>
      <sz val="16"/>
      <color theme="0"/>
      <name val="Wingdings 3"/>
      <family val="1"/>
      <charset val="2"/>
    </font>
    <font>
      <u/>
      <sz val="11"/>
      <color theme="10"/>
      <name val="Avenir Next LT Pro"/>
      <family val="2"/>
      <scheme val="minor"/>
    </font>
    <font>
      <u/>
      <sz val="11"/>
      <color theme="0"/>
      <name val="Avenir Next LT Pro"/>
      <family val="2"/>
      <scheme val="minor"/>
    </font>
    <font>
      <sz val="11"/>
      <color theme="8"/>
      <name val="Wingdings 3"/>
      <family val="1"/>
      <charset val="2"/>
    </font>
    <font>
      <sz val="11"/>
      <color theme="0"/>
      <name val="Wingdings 3"/>
      <family val="1"/>
      <charset val="2"/>
    </font>
    <font>
      <sz val="11"/>
      <color rgb="FFFF0000"/>
      <name val="Avenir Next LT Pro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0ED5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Dashed">
        <color theme="8"/>
      </left>
      <right style="mediumDashed">
        <color theme="8"/>
      </right>
      <top style="mediumDashed">
        <color theme="8"/>
      </top>
      <bottom style="mediumDashed">
        <color theme="8"/>
      </bottom>
      <diagonal/>
    </border>
    <border>
      <left/>
      <right style="mediumDashed">
        <color theme="8"/>
      </right>
      <top/>
      <bottom/>
      <diagonal/>
    </border>
    <border>
      <left/>
      <right style="mediumDashed">
        <color theme="8"/>
      </right>
      <top style="thin">
        <color indexed="64"/>
      </top>
      <bottom/>
      <diagonal/>
    </border>
    <border>
      <left/>
      <right style="mediumDashed">
        <color theme="8"/>
      </right>
      <top/>
      <bottom style="mediumDashed">
        <color theme="8"/>
      </bottom>
      <diagonal/>
    </border>
    <border>
      <left style="mediumDashed">
        <color theme="8"/>
      </left>
      <right/>
      <top style="mediumDashed">
        <color theme="8"/>
      </top>
      <bottom/>
      <diagonal/>
    </border>
    <border>
      <left/>
      <right/>
      <top style="mediumDashed">
        <color theme="8"/>
      </top>
      <bottom/>
      <diagonal/>
    </border>
    <border>
      <left style="mediumDashed">
        <color theme="8"/>
      </left>
      <right/>
      <top/>
      <bottom style="mediumDashed">
        <color theme="8"/>
      </bottom>
      <diagonal/>
    </border>
    <border>
      <left/>
      <right/>
      <top/>
      <bottom style="mediumDashed">
        <color theme="8"/>
      </bottom>
      <diagonal/>
    </border>
    <border>
      <left/>
      <right style="mediumDashed">
        <color theme="8"/>
      </right>
      <top style="mediumDashed">
        <color theme="8"/>
      </top>
      <bottom/>
      <diagonal/>
    </border>
    <border>
      <left/>
      <right style="mediumDashed">
        <color theme="8"/>
      </right>
      <top/>
      <bottom style="thin">
        <color indexed="64"/>
      </bottom>
      <diagonal/>
    </border>
    <border>
      <left style="mediumDashed">
        <color theme="8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quotePrefix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4" xfId="0" applyBorder="1"/>
    <xf numFmtId="0" fontId="5" fillId="0" borderId="0" xfId="0" applyFont="1"/>
    <xf numFmtId="0" fontId="0" fillId="0" borderId="8" xfId="0" applyBorder="1" applyAlignment="1">
      <alignment vertical="center"/>
    </xf>
    <xf numFmtId="0" fontId="0" fillId="0" borderId="8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7" fillId="0" borderId="0" xfId="0" applyFont="1"/>
    <xf numFmtId="0" fontId="2" fillId="0" borderId="0" xfId="0" applyFont="1"/>
    <xf numFmtId="0" fontId="11" fillId="0" borderId="4" xfId="0" applyFont="1" applyBorder="1"/>
    <xf numFmtId="0" fontId="0" fillId="0" borderId="4" xfId="0" quotePrefix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2" xfId="0" applyBorder="1"/>
    <xf numFmtId="0" fontId="0" fillId="0" borderId="10" xfId="0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0" fillId="0" borderId="3" xfId="0" applyBorder="1"/>
    <xf numFmtId="164" fontId="0" fillId="0" borderId="4" xfId="0" applyNumberFormat="1" applyBorder="1"/>
    <xf numFmtId="0" fontId="0" fillId="0" borderId="6" xfId="0" applyBorder="1"/>
    <xf numFmtId="0" fontId="12" fillId="0" borderId="10" xfId="0" applyFont="1" applyBorder="1" applyAlignment="1">
      <alignment horizontal="center" vertical="top"/>
    </xf>
    <xf numFmtId="0" fontId="0" fillId="0" borderId="2" xfId="0" quotePrefix="1" applyBorder="1" applyAlignment="1">
      <alignment horizontal="center"/>
    </xf>
    <xf numFmtId="0" fontId="12" fillId="0" borderId="14" xfId="0" applyFont="1" applyBorder="1" applyAlignment="1">
      <alignment vertical="center"/>
    </xf>
    <xf numFmtId="0" fontId="0" fillId="0" borderId="13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2" xfId="0" applyNumberFormat="1" applyBorder="1"/>
    <xf numFmtId="0" fontId="12" fillId="0" borderId="0" xfId="0" applyFont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10" fillId="0" borderId="7" xfId="0" applyFont="1" applyBorder="1" applyAlignment="1">
      <alignment horizontal="left" indent="1"/>
    </xf>
    <xf numFmtId="0" fontId="8" fillId="0" borderId="0" xfId="0" applyFont="1" applyAlignment="1">
      <alignment horizontal="center" vertical="top"/>
    </xf>
    <xf numFmtId="0" fontId="0" fillId="0" borderId="5" xfId="0" applyBorder="1"/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15" fillId="6" borderId="1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 vertical="center"/>
    </xf>
    <xf numFmtId="0" fontId="23" fillId="0" borderId="27" xfId="0" applyFont="1" applyBorder="1" applyAlignment="1">
      <alignment wrapText="1"/>
    </xf>
    <xf numFmtId="0" fontId="26" fillId="0" borderId="0" xfId="0" applyFont="1" applyAlignment="1">
      <alignment horizontal="left" vertical="center"/>
    </xf>
    <xf numFmtId="0" fontId="22" fillId="0" borderId="0" xfId="0" applyFont="1"/>
    <xf numFmtId="0" fontId="23" fillId="0" borderId="29" xfId="0" applyFont="1" applyBorder="1" applyAlignment="1">
      <alignment wrapText="1"/>
    </xf>
    <xf numFmtId="0" fontId="15" fillId="6" borderId="45" xfId="0" applyFont="1" applyFill="1" applyBorder="1" applyAlignment="1">
      <alignment horizontal="center" vertical="center"/>
    </xf>
    <xf numFmtId="0" fontId="15" fillId="6" borderId="46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9" fontId="0" fillId="0" borderId="1" xfId="1" applyFont="1" applyBorder="1"/>
    <xf numFmtId="0" fontId="6" fillId="3" borderId="6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9" fontId="16" fillId="0" borderId="48" xfId="1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vertical="center" wrapText="1"/>
    </xf>
    <xf numFmtId="1" fontId="14" fillId="0" borderId="9" xfId="1" applyNumberFormat="1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vertical="center"/>
    </xf>
    <xf numFmtId="0" fontId="27" fillId="0" borderId="4" xfId="0" applyFont="1" applyBorder="1" applyAlignment="1">
      <alignment vertical="center" wrapText="1"/>
    </xf>
    <xf numFmtId="164" fontId="27" fillId="0" borderId="11" xfId="0" applyNumberFormat="1" applyFont="1" applyBorder="1" applyAlignment="1">
      <alignment vertical="center" wrapText="1"/>
    </xf>
    <xf numFmtId="0" fontId="27" fillId="0" borderId="4" xfId="0" applyFont="1" applyBorder="1" applyAlignment="1">
      <alignment wrapText="1"/>
    </xf>
    <xf numFmtId="0" fontId="27" fillId="0" borderId="0" xfId="0" applyFont="1" applyAlignment="1">
      <alignment wrapText="1"/>
    </xf>
    <xf numFmtId="164" fontId="27" fillId="0" borderId="11" xfId="0" applyNumberFormat="1" applyFont="1" applyBorder="1" applyAlignment="1">
      <alignment vertical="top" wrapText="1"/>
    </xf>
    <xf numFmtId="164" fontId="27" fillId="0" borderId="0" xfId="0" applyNumberFormat="1" applyFont="1" applyAlignment="1">
      <alignment vertical="top" wrapText="1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13" fillId="0" borderId="14" xfId="0" applyFont="1" applyBorder="1" applyAlignment="1">
      <alignment horizontal="center" vertical="top"/>
    </xf>
    <xf numFmtId="0" fontId="0" fillId="0" borderId="0" xfId="0" applyAlignment="1">
      <alignment horizontal="left" vertical="center" indent="1"/>
    </xf>
    <xf numFmtId="3" fontId="3" fillId="0" borderId="0" xfId="0" applyNumberFormat="1" applyFont="1" applyAlignment="1" applyProtection="1">
      <alignment horizontal="left" indent="1"/>
      <protection locked="0"/>
    </xf>
    <xf numFmtId="9" fontId="9" fillId="0" borderId="1" xfId="1" applyFont="1" applyBorder="1" applyAlignment="1">
      <alignment horizontal="center" vertical="center"/>
    </xf>
    <xf numFmtId="0" fontId="38" fillId="0" borderId="0" xfId="0" applyFont="1" applyAlignment="1">
      <alignment horizontal="right"/>
    </xf>
    <xf numFmtId="3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3" fontId="0" fillId="2" borderId="50" xfId="0" applyNumberFormat="1" applyFill="1" applyBorder="1" applyAlignment="1" applyProtection="1">
      <alignment horizontal="center"/>
      <protection locked="0"/>
    </xf>
    <xf numFmtId="3" fontId="0" fillId="0" borderId="50" xfId="0" applyNumberFormat="1" applyBorder="1" applyAlignment="1">
      <alignment horizontal="center"/>
    </xf>
    <xf numFmtId="3" fontId="0" fillId="2" borderId="50" xfId="0" applyNumberFormat="1" applyFill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horizontal="center" vertical="top"/>
    </xf>
    <xf numFmtId="0" fontId="0" fillId="0" borderId="52" xfId="0" applyBorder="1"/>
    <xf numFmtId="0" fontId="0" fillId="0" borderId="51" xfId="0" applyBorder="1"/>
    <xf numFmtId="0" fontId="0" fillId="0" borderId="51" xfId="0" quotePrefix="1" applyBorder="1" applyAlignment="1">
      <alignment horizontal="center"/>
    </xf>
    <xf numFmtId="0" fontId="0" fillId="0" borderId="53" xfId="0" quotePrefix="1" applyBorder="1" applyAlignment="1">
      <alignment horizontal="center"/>
    </xf>
    <xf numFmtId="0" fontId="0" fillId="0" borderId="54" xfId="0" applyBorder="1"/>
    <xf numFmtId="0" fontId="0" fillId="0" borderId="55" xfId="0" applyBorder="1"/>
    <xf numFmtId="164" fontId="38" fillId="0" borderId="56" xfId="0" applyNumberFormat="1" applyFont="1" applyBorder="1" applyAlignment="1">
      <alignment horizontal="right"/>
    </xf>
    <xf numFmtId="0" fontId="0" fillId="0" borderId="57" xfId="0" applyBorder="1"/>
    <xf numFmtId="0" fontId="27" fillId="0" borderId="58" xfId="0" applyFont="1" applyBorder="1" applyAlignment="1">
      <alignment wrapText="1"/>
    </xf>
    <xf numFmtId="0" fontId="27" fillId="0" borderId="59" xfId="0" applyFont="1" applyBorder="1" applyAlignment="1">
      <alignment wrapText="1"/>
    </xf>
    <xf numFmtId="164" fontId="27" fillId="0" borderId="52" xfId="0" applyNumberFormat="1" applyFont="1" applyBorder="1" applyAlignment="1">
      <alignment vertical="top" wrapText="1"/>
    </xf>
    <xf numFmtId="164" fontId="27" fillId="0" borderId="51" xfId="0" applyNumberFormat="1" applyFont="1" applyBorder="1" applyAlignment="1">
      <alignment vertical="top" wrapText="1"/>
    </xf>
    <xf numFmtId="164" fontId="27" fillId="0" borderId="53" xfId="0" applyNumberFormat="1" applyFont="1" applyBorder="1" applyAlignment="1">
      <alignment vertical="top" wrapText="1"/>
    </xf>
    <xf numFmtId="164" fontId="27" fillId="0" borderId="60" xfId="0" applyNumberFormat="1" applyFont="1" applyBorder="1" applyAlignment="1">
      <alignment vertical="top" wrapText="1"/>
    </xf>
    <xf numFmtId="164" fontId="27" fillId="0" borderId="0" xfId="0" applyNumberFormat="1" applyFont="1" applyAlignment="1">
      <alignment vertical="center" wrapText="1"/>
    </xf>
    <xf numFmtId="0" fontId="27" fillId="0" borderId="2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2" xfId="0" applyFont="1" applyBorder="1" applyAlignment="1">
      <alignment vertical="top" wrapText="1"/>
    </xf>
    <xf numFmtId="0" fontId="34" fillId="0" borderId="11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59" xfId="0" applyBorder="1"/>
    <xf numFmtId="164" fontId="0" fillId="0" borderId="56" xfId="0" applyNumberFormat="1" applyBorder="1"/>
    <xf numFmtId="0" fontId="0" fillId="0" borderId="58" xfId="0" applyBorder="1"/>
    <xf numFmtId="0" fontId="27" fillId="0" borderId="59" xfId="0" applyFont="1" applyBorder="1" applyAlignment="1">
      <alignment vertical="center" wrapText="1"/>
    </xf>
    <xf numFmtId="164" fontId="27" fillId="0" borderId="52" xfId="0" applyNumberFormat="1" applyFont="1" applyBorder="1" applyAlignment="1">
      <alignment vertical="center" wrapText="1"/>
    </xf>
    <xf numFmtId="0" fontId="0" fillId="0" borderId="53" xfId="0" applyBorder="1"/>
    <xf numFmtId="0" fontId="0" fillId="0" borderId="1" xfId="0" quotePrefix="1" applyBorder="1"/>
    <xf numFmtId="1" fontId="0" fillId="0" borderId="1" xfId="0" applyNumberFormat="1" applyBorder="1" applyAlignment="1">
      <alignment horizontal="center"/>
    </xf>
    <xf numFmtId="9" fontId="0" fillId="2" borderId="1" xfId="1" applyFont="1" applyFill="1" applyBorder="1" applyAlignment="1" applyProtection="1">
      <alignment horizontal="center" vertical="center"/>
      <protection locked="0"/>
    </xf>
    <xf numFmtId="9" fontId="0" fillId="2" borderId="7" xfId="1" applyFont="1" applyFill="1" applyBorder="1" applyAlignment="1" applyProtection="1">
      <alignment horizontal="center" vertical="center"/>
      <protection locked="0"/>
    </xf>
    <xf numFmtId="9" fontId="0" fillId="2" borderId="50" xfId="1" applyFont="1" applyFill="1" applyBorder="1" applyAlignment="1" applyProtection="1">
      <alignment horizontal="center" vertical="center"/>
      <protection locked="0"/>
    </xf>
    <xf numFmtId="9" fontId="0" fillId="2" borderId="50" xfId="1" applyFont="1" applyFill="1" applyBorder="1" applyAlignment="1" applyProtection="1">
      <alignment horizontal="center"/>
      <protection locked="0"/>
    </xf>
    <xf numFmtId="9" fontId="0" fillId="0" borderId="50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9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9" fontId="3" fillId="0" borderId="0" xfId="1" applyFont="1" applyAlignment="1" applyProtection="1">
      <alignment horizontal="left" indent="1"/>
      <protection locked="0"/>
    </xf>
    <xf numFmtId="9" fontId="0" fillId="0" borderId="0" xfId="1" applyFont="1"/>
    <xf numFmtId="9" fontId="16" fillId="0" borderId="47" xfId="1" applyFont="1" applyBorder="1" applyAlignment="1">
      <alignment horizontal="center" vertical="center"/>
    </xf>
    <xf numFmtId="9" fontId="16" fillId="0" borderId="49" xfId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8" fillId="0" borderId="4" xfId="0" applyFont="1" applyBorder="1"/>
    <xf numFmtId="0" fontId="14" fillId="0" borderId="1" xfId="0" applyFont="1" applyBorder="1" applyAlignment="1">
      <alignment horizontal="left" vertical="center"/>
    </xf>
    <xf numFmtId="0" fontId="14" fillId="0" borderId="1" xfId="0" quotePrefix="1" applyFont="1" applyBorder="1" applyAlignment="1">
      <alignment horizontal="left" vertical="center"/>
    </xf>
    <xf numFmtId="0" fontId="28" fillId="0" borderId="1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0" fontId="28" fillId="0" borderId="12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top"/>
    </xf>
    <xf numFmtId="0" fontId="34" fillId="0" borderId="0" xfId="0" applyFont="1" applyAlignment="1">
      <alignment horizontal="left" vertical="top" wrapText="1" indent="1"/>
    </xf>
    <xf numFmtId="0" fontId="29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9" xfId="0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indent="1"/>
      <protection locked="0"/>
    </xf>
    <xf numFmtId="0" fontId="27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left" vertical="top" wrapText="1" indent="1"/>
    </xf>
    <xf numFmtId="0" fontId="3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35" fillId="8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37" fillId="0" borderId="0" xfId="2" applyFont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3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4" borderId="16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21" fillId="5" borderId="19" xfId="0" applyFont="1" applyFill="1" applyBorder="1" applyAlignment="1">
      <alignment horizontal="left" vertical="center"/>
    </xf>
    <xf numFmtId="0" fontId="21" fillId="5" borderId="20" xfId="0" applyFont="1" applyFill="1" applyBorder="1" applyAlignment="1">
      <alignment horizontal="left" vertical="center"/>
    </xf>
    <xf numFmtId="0" fontId="21" fillId="5" borderId="21" xfId="0" applyFont="1" applyFill="1" applyBorder="1" applyAlignment="1">
      <alignment horizontal="left" vertical="center"/>
    </xf>
    <xf numFmtId="0" fontId="21" fillId="0" borderId="22" xfId="0" applyFont="1" applyBorder="1" applyAlignment="1">
      <alignment vertical="top" wrapText="1"/>
    </xf>
    <xf numFmtId="0" fontId="21" fillId="0" borderId="23" xfId="0" applyFont="1" applyBorder="1" applyAlignment="1">
      <alignment vertical="top" wrapText="1"/>
    </xf>
    <xf numFmtId="0" fontId="21" fillId="0" borderId="24" xfId="0" applyFont="1" applyBorder="1" applyAlignment="1">
      <alignment vertical="top" wrapText="1"/>
    </xf>
    <xf numFmtId="0" fontId="21" fillId="0" borderId="22" xfId="0" applyFont="1" applyBorder="1" applyAlignment="1">
      <alignment horizontal="left" vertical="top" wrapText="1"/>
    </xf>
    <xf numFmtId="0" fontId="21" fillId="0" borderId="40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21" fillId="6" borderId="39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/>
    </xf>
    <xf numFmtId="0" fontId="15" fillId="6" borderId="43" xfId="0" applyFont="1" applyFill="1" applyBorder="1" applyAlignment="1">
      <alignment horizontal="center"/>
    </xf>
    <xf numFmtId="0" fontId="15" fillId="6" borderId="44" xfId="0" applyFont="1" applyFill="1" applyBorder="1" applyAlignment="1">
      <alignment horizontal="center"/>
    </xf>
    <xf numFmtId="0" fontId="24" fillId="7" borderId="29" xfId="0" applyFont="1" applyFill="1" applyBorder="1" applyAlignment="1">
      <alignment horizontal="left" vertical="top" wrapText="1"/>
    </xf>
    <xf numFmtId="0" fontId="24" fillId="7" borderId="9" xfId="0" applyFont="1" applyFill="1" applyBorder="1" applyAlignment="1">
      <alignment horizontal="left" vertical="top" wrapText="1"/>
    </xf>
    <xf numFmtId="0" fontId="24" fillId="7" borderId="7" xfId="0" applyFont="1" applyFill="1" applyBorder="1" applyAlignment="1">
      <alignment horizontal="left" vertical="top" wrapText="1"/>
    </xf>
    <xf numFmtId="0" fontId="24" fillId="7" borderId="30" xfId="0" applyFont="1" applyFill="1" applyBorder="1" applyAlignment="1">
      <alignment horizontal="left" vertical="top" wrapText="1"/>
    </xf>
    <xf numFmtId="0" fontId="21" fillId="6" borderId="27" xfId="0" applyFont="1" applyFill="1" applyBorder="1" applyAlignment="1">
      <alignment horizontal="center" wrapText="1"/>
    </xf>
    <xf numFmtId="0" fontId="21" fillId="6" borderId="15" xfId="0" applyFont="1" applyFill="1" applyBorder="1" applyAlignment="1">
      <alignment horizontal="center"/>
    </xf>
    <xf numFmtId="0" fontId="21" fillId="6" borderId="26" xfId="0" applyFont="1" applyFill="1" applyBorder="1" applyAlignment="1">
      <alignment horizontal="center"/>
    </xf>
    <xf numFmtId="0" fontId="26" fillId="0" borderId="31" xfId="0" applyFont="1" applyBorder="1" applyAlignment="1">
      <alignment horizontal="left" vertical="top" wrapText="1"/>
    </xf>
    <xf numFmtId="0" fontId="26" fillId="0" borderId="32" xfId="0" applyFont="1" applyBorder="1" applyAlignment="1">
      <alignment horizontal="left" vertical="top" wrapText="1"/>
    </xf>
    <xf numFmtId="0" fontId="26" fillId="0" borderId="33" xfId="0" applyFont="1" applyBorder="1" applyAlignment="1">
      <alignment horizontal="center" vertical="top" wrapText="1"/>
    </xf>
    <xf numFmtId="0" fontId="26" fillId="0" borderId="34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6" borderId="35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wrapText="1"/>
    </xf>
    <xf numFmtId="0" fontId="21" fillId="6" borderId="8" xfId="0" applyFont="1" applyFill="1" applyBorder="1" applyAlignment="1">
      <alignment horizontal="center" wrapText="1"/>
    </xf>
    <xf numFmtId="0" fontId="21" fillId="6" borderId="30" xfId="0" applyFont="1" applyFill="1" applyBorder="1" applyAlignment="1">
      <alignment horizontal="center" wrapText="1"/>
    </xf>
    <xf numFmtId="0" fontId="26" fillId="0" borderId="33" xfId="0" applyFont="1" applyBorder="1" applyAlignment="1">
      <alignment horizontal="left" vertical="top" wrapText="1"/>
    </xf>
    <xf numFmtId="0" fontId="26" fillId="0" borderId="34" xfId="0" applyFont="1" applyBorder="1" applyAlignment="1">
      <alignment horizontal="left" vertical="top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/>
    </xf>
    <xf numFmtId="0" fontId="21" fillId="6" borderId="28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left" vertical="top" wrapText="1"/>
    </xf>
    <xf numFmtId="0" fontId="24" fillId="7" borderId="1" xfId="0" applyFont="1" applyFill="1" applyBorder="1" applyAlignment="1">
      <alignment horizontal="left" vertical="top" wrapText="1"/>
    </xf>
    <xf numFmtId="0" fontId="26" fillId="0" borderId="37" xfId="0" applyFont="1" applyBorder="1" applyAlignment="1">
      <alignment horizontal="left" vertical="top" wrapText="1"/>
    </xf>
    <xf numFmtId="0" fontId="26" fillId="0" borderId="38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Percent" xfId="1" builtinId="5"/>
  </cellStyles>
  <dxfs count="161"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  <color theme="4"/>
      </font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ont>
        <color theme="0"/>
      </font>
      <fill>
        <patternFill patternType="none">
          <fgColor auto="1"/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  <color theme="4"/>
      </font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ont>
        <color theme="0"/>
      </font>
      <fill>
        <patternFill patternType="none">
          <fgColor auto="1"/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  <color theme="4"/>
      </font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ont>
        <color theme="0"/>
      </font>
      <fill>
        <patternFill patternType="none">
          <fgColor auto="1"/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  <color theme="4"/>
      </font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ont>
        <color theme="0"/>
      </font>
      <fill>
        <patternFill patternType="none">
          <fgColor auto="1"/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  <color theme="4"/>
      </font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ont>
        <color theme="0"/>
      </font>
      <fill>
        <patternFill patternType="none">
          <fgColor auto="1"/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  <color theme="4"/>
      </font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ont>
        <color theme="0"/>
      </font>
      <fill>
        <patternFill patternType="none">
          <fgColor auto="1"/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/>
      </font>
    </dxf>
    <dxf>
      <border>
        <left/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  <color theme="4"/>
      </font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ont>
        <color theme="0"/>
      </font>
      <fill>
        <patternFill patternType="none">
          <fgColor auto="1"/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rgb="FFF0ED5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</dxf>
  </dxfs>
  <tableStyles count="0" defaultTableStyle="TableStyleMedium2" defaultPivotStyle="PivotStyleLight16"/>
  <colors>
    <mruColors>
      <color rgb="FFF0E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'1a'!$W$17</c:f>
              <c:strCache>
                <c:ptCount val="1"/>
                <c:pt idx="0">
                  <c:v>Past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'1a'!$X$17:$AE$17</c:f>
              <c:numCache>
                <c:formatCode>0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D91-4CDB-A314-D955774876B1}"/>
            </c:ext>
          </c:extLst>
        </c:ser>
        <c:ser>
          <c:idx val="1"/>
          <c:order val="1"/>
          <c:tx>
            <c:strRef>
              <c:f>'1a'!$W$18</c:f>
              <c:strCache>
                <c:ptCount val="1"/>
                <c:pt idx="0">
                  <c:v>Projected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BD91-4CDB-A314-D955774876B1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91-4CDB-A314-D955774876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'1a'!$X$18:$AE$18</c:f>
              <c:numCache>
                <c:formatCode>0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91-4CDB-A314-D955774876B1}"/>
            </c:ext>
          </c:extLst>
        </c:ser>
        <c:ser>
          <c:idx val="3"/>
          <c:order val="2"/>
          <c:tx>
            <c:strRef>
              <c:f>'1a'!$W$19</c:f>
              <c:strCache>
                <c:ptCount val="1"/>
                <c:pt idx="0">
                  <c:v>HHAP-3 Target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D91-4CDB-A314-D955774876B1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91-4CDB-A314-D955774876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'1a'!$X$19:$AE$19</c:f>
              <c:numCache>
                <c:formatCode>0</c:formatCode>
                <c:ptCount val="8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91-4CDB-A314-D955774876B1}"/>
            </c:ext>
          </c:extLst>
        </c:ser>
        <c:ser>
          <c:idx val="2"/>
          <c:order val="3"/>
          <c:tx>
            <c:strRef>
              <c:f>'1a'!$W$20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D91-4CDB-A314-D955774876B1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91-4CDB-A314-D955774876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'1a'!$X$20:$AE$20</c:f>
              <c:numCache>
                <c:formatCode>0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91-4CDB-A314-D95577487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717759"/>
        <c:axId val="1759712351"/>
      </c:lineChart>
      <c:catAx>
        <c:axId val="175971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2351"/>
        <c:crosses val="autoZero"/>
        <c:auto val="1"/>
        <c:lblAlgn val="ctr"/>
        <c:lblOffset val="100"/>
        <c:noMultiLvlLbl val="0"/>
      </c:catAx>
      <c:valAx>
        <c:axId val="175971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'4'!$W$58</c:f>
              <c:strCache>
                <c:ptCount val="1"/>
                <c:pt idx="0">
                  <c:v>All Persons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'4'!$W$58:$X$77</c:f>
              <c:multiLvlStrCache>
                <c:ptCount val="20"/>
                <c:lvl>
                  <c:pt idx="1">
                    <c:v>'18</c:v>
                  </c:pt>
                  <c:pt idx="2">
                    <c:v>'19</c:v>
                  </c:pt>
                  <c:pt idx="3">
                    <c:v>'20</c:v>
                  </c:pt>
                  <c:pt idx="4">
                    <c:v>'21</c:v>
                  </c:pt>
                  <c:pt idx="5">
                    <c:v>'22</c:v>
                  </c:pt>
                  <c:pt idx="6">
                    <c:v>'23</c:v>
                  </c:pt>
                  <c:pt idx="7">
                    <c:v>'24</c:v>
                  </c:pt>
                  <c:pt idx="8">
                    <c:v>'25</c:v>
                  </c:pt>
                  <c:pt idx="11">
                    <c:v>'18</c:v>
                  </c:pt>
                  <c:pt idx="12">
                    <c:v>'19</c:v>
                  </c:pt>
                  <c:pt idx="13">
                    <c:v>'20</c:v>
                  </c:pt>
                  <c:pt idx="14">
                    <c:v>'21</c:v>
                  </c:pt>
                  <c:pt idx="15">
                    <c:v>'22</c:v>
                  </c:pt>
                  <c:pt idx="16">
                    <c:v>'23</c:v>
                  </c:pt>
                  <c:pt idx="17">
                    <c:v>'24</c:v>
                  </c:pt>
                  <c:pt idx="18">
                    <c:v>'25</c:v>
                  </c:pt>
                  <c:pt idx="19">
                    <c:v> </c:v>
                  </c:pt>
                </c:lvl>
                <c:lvl>
                  <c:pt idx="0">
                    <c:v>All Persons</c:v>
                  </c:pt>
                  <c:pt idx="10">
                    <c:v>Subpopulation</c:v>
                  </c:pt>
                </c:lvl>
              </c:multiLvlStrCache>
            </c:multiLvlStrRef>
          </c:cat>
          <c:val>
            <c:numRef>
              <c:f>'4'!$W$59:$W$77</c:f>
              <c:numCache>
                <c:formatCode>General</c:formatCode>
                <c:ptCount val="19"/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03-4874-9DD5-3834F2C88856}"/>
            </c:ext>
          </c:extLst>
        </c:ser>
        <c:ser>
          <c:idx val="2"/>
          <c:order val="1"/>
          <c:tx>
            <c:strRef>
              <c:f>'4'!$Y$57</c:f>
              <c:strCache>
                <c:ptCount val="1"/>
                <c:pt idx="0">
                  <c:v>Past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'4'!$W$58:$X$77</c:f>
              <c:multiLvlStrCache>
                <c:ptCount val="20"/>
                <c:lvl>
                  <c:pt idx="1">
                    <c:v>'18</c:v>
                  </c:pt>
                  <c:pt idx="2">
                    <c:v>'19</c:v>
                  </c:pt>
                  <c:pt idx="3">
                    <c:v>'20</c:v>
                  </c:pt>
                  <c:pt idx="4">
                    <c:v>'21</c:v>
                  </c:pt>
                  <c:pt idx="5">
                    <c:v>'22</c:v>
                  </c:pt>
                  <c:pt idx="6">
                    <c:v>'23</c:v>
                  </c:pt>
                  <c:pt idx="7">
                    <c:v>'24</c:v>
                  </c:pt>
                  <c:pt idx="8">
                    <c:v>'25</c:v>
                  </c:pt>
                  <c:pt idx="11">
                    <c:v>'18</c:v>
                  </c:pt>
                  <c:pt idx="12">
                    <c:v>'19</c:v>
                  </c:pt>
                  <c:pt idx="13">
                    <c:v>'20</c:v>
                  </c:pt>
                  <c:pt idx="14">
                    <c:v>'21</c:v>
                  </c:pt>
                  <c:pt idx="15">
                    <c:v>'22</c:v>
                  </c:pt>
                  <c:pt idx="16">
                    <c:v>'23</c:v>
                  </c:pt>
                  <c:pt idx="17">
                    <c:v>'24</c:v>
                  </c:pt>
                  <c:pt idx="18">
                    <c:v>'25</c:v>
                  </c:pt>
                  <c:pt idx="19">
                    <c:v> </c:v>
                  </c:pt>
                </c:lvl>
                <c:lvl>
                  <c:pt idx="0">
                    <c:v>All Persons</c:v>
                  </c:pt>
                  <c:pt idx="10">
                    <c:v>Subpopulation</c:v>
                  </c:pt>
                </c:lvl>
              </c:multiLvlStrCache>
            </c:multiLvlStrRef>
          </c:cat>
          <c:val>
            <c:numRef>
              <c:f>'4'!$Y$58:$Y$77</c:f>
              <c:numCache>
                <c:formatCode>0</c:formatCode>
                <c:ptCount val="20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603-4874-9DD5-3834F2C88856}"/>
            </c:ext>
          </c:extLst>
        </c:ser>
        <c:ser>
          <c:idx val="3"/>
          <c:order val="2"/>
          <c:tx>
            <c:strRef>
              <c:f>'4'!$Z$57</c:f>
              <c:strCache>
                <c:ptCount val="1"/>
                <c:pt idx="0">
                  <c:v>HHAP-3 Goal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603-4874-9DD5-3834F2C8885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603-4874-9DD5-3834F2C88856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03-4874-9DD5-3834F2C88856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03-4874-9DD5-3834F2C88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'4'!$W$58:$X$77</c:f>
              <c:multiLvlStrCache>
                <c:ptCount val="20"/>
                <c:lvl>
                  <c:pt idx="1">
                    <c:v>'18</c:v>
                  </c:pt>
                  <c:pt idx="2">
                    <c:v>'19</c:v>
                  </c:pt>
                  <c:pt idx="3">
                    <c:v>'20</c:v>
                  </c:pt>
                  <c:pt idx="4">
                    <c:v>'21</c:v>
                  </c:pt>
                  <c:pt idx="5">
                    <c:v>'22</c:v>
                  </c:pt>
                  <c:pt idx="6">
                    <c:v>'23</c:v>
                  </c:pt>
                  <c:pt idx="7">
                    <c:v>'24</c:v>
                  </c:pt>
                  <c:pt idx="8">
                    <c:v>'25</c:v>
                  </c:pt>
                  <c:pt idx="11">
                    <c:v>'18</c:v>
                  </c:pt>
                  <c:pt idx="12">
                    <c:v>'19</c:v>
                  </c:pt>
                  <c:pt idx="13">
                    <c:v>'20</c:v>
                  </c:pt>
                  <c:pt idx="14">
                    <c:v>'21</c:v>
                  </c:pt>
                  <c:pt idx="15">
                    <c:v>'22</c:v>
                  </c:pt>
                  <c:pt idx="16">
                    <c:v>'23</c:v>
                  </c:pt>
                  <c:pt idx="17">
                    <c:v>'24</c:v>
                  </c:pt>
                  <c:pt idx="18">
                    <c:v>'25</c:v>
                  </c:pt>
                  <c:pt idx="19">
                    <c:v> </c:v>
                  </c:pt>
                </c:lvl>
                <c:lvl>
                  <c:pt idx="0">
                    <c:v>All Persons</c:v>
                  </c:pt>
                  <c:pt idx="10">
                    <c:v>Subpopulation</c:v>
                  </c:pt>
                </c:lvl>
              </c:multiLvlStrCache>
            </c:multiLvlStrRef>
          </c:cat>
          <c:val>
            <c:numRef>
              <c:f>'4'!$Z$58:$Z$77</c:f>
              <c:numCache>
                <c:formatCode>0</c:formatCode>
                <c:ptCount val="20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03-4874-9DD5-3834F2C88856}"/>
            </c:ext>
          </c:extLst>
        </c:ser>
        <c:ser>
          <c:idx val="4"/>
          <c:order val="3"/>
          <c:tx>
            <c:strRef>
              <c:f>'4'!$AA$57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circle"/>
              <c:size val="5"/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603-4874-9DD5-3834F2C88856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603-4874-9DD5-3834F2C88856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603-4874-9DD5-3834F2C8885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03-4874-9DD5-3834F2C88856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03-4874-9DD5-3834F2C88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'4'!$W$58:$X$77</c:f>
              <c:multiLvlStrCache>
                <c:ptCount val="20"/>
                <c:lvl>
                  <c:pt idx="1">
                    <c:v>'18</c:v>
                  </c:pt>
                  <c:pt idx="2">
                    <c:v>'19</c:v>
                  </c:pt>
                  <c:pt idx="3">
                    <c:v>'20</c:v>
                  </c:pt>
                  <c:pt idx="4">
                    <c:v>'21</c:v>
                  </c:pt>
                  <c:pt idx="5">
                    <c:v>'22</c:v>
                  </c:pt>
                  <c:pt idx="6">
                    <c:v>'23</c:v>
                  </c:pt>
                  <c:pt idx="7">
                    <c:v>'24</c:v>
                  </c:pt>
                  <c:pt idx="8">
                    <c:v>'25</c:v>
                  </c:pt>
                  <c:pt idx="11">
                    <c:v>'18</c:v>
                  </c:pt>
                  <c:pt idx="12">
                    <c:v>'19</c:v>
                  </c:pt>
                  <c:pt idx="13">
                    <c:v>'20</c:v>
                  </c:pt>
                  <c:pt idx="14">
                    <c:v>'21</c:v>
                  </c:pt>
                  <c:pt idx="15">
                    <c:v>'22</c:v>
                  </c:pt>
                  <c:pt idx="16">
                    <c:v>'23</c:v>
                  </c:pt>
                  <c:pt idx="17">
                    <c:v>'24</c:v>
                  </c:pt>
                  <c:pt idx="18">
                    <c:v>'25</c:v>
                  </c:pt>
                  <c:pt idx="19">
                    <c:v> </c:v>
                  </c:pt>
                </c:lvl>
                <c:lvl>
                  <c:pt idx="0">
                    <c:v>All Persons</c:v>
                  </c:pt>
                  <c:pt idx="10">
                    <c:v>Subpopulation</c:v>
                  </c:pt>
                </c:lvl>
              </c:multiLvlStrCache>
            </c:multiLvlStrRef>
          </c:cat>
          <c:val>
            <c:numRef>
              <c:f>'4'!$AA$58:$AA$77</c:f>
              <c:numCache>
                <c:formatCode>0</c:formatCode>
                <c:ptCount val="20"/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03-4874-9DD5-3834F2C88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630927"/>
        <c:axId val="693631343"/>
      </c:lineChart>
      <c:catAx>
        <c:axId val="69363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1343"/>
        <c:crosses val="autoZero"/>
        <c:auto val="1"/>
        <c:lblAlgn val="ctr"/>
        <c:lblOffset val="100"/>
        <c:noMultiLvlLbl val="0"/>
      </c:catAx>
      <c:valAx>
        <c:axId val="69363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'5'!$W$17</c:f>
              <c:strCache>
                <c:ptCount val="1"/>
                <c:pt idx="0">
                  <c:v>Past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'5'!$X$17:$AE$17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B3-48A9-B917-6F276A46A231}"/>
            </c:ext>
          </c:extLst>
        </c:ser>
        <c:ser>
          <c:idx val="1"/>
          <c:order val="1"/>
          <c:tx>
            <c:strRef>
              <c:f>'5'!$W$18</c:f>
              <c:strCache>
                <c:ptCount val="1"/>
                <c:pt idx="0">
                  <c:v>Projected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4DB3-48A9-B917-6F276A46A231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B3-48A9-B917-6F276A46A23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'5'!$X$18:$AE$18</c:f>
              <c:numCache>
                <c:formatCode>0%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B3-48A9-B917-6F276A46A231}"/>
            </c:ext>
          </c:extLst>
        </c:ser>
        <c:ser>
          <c:idx val="3"/>
          <c:order val="2"/>
          <c:tx>
            <c:strRef>
              <c:f>'5'!$W$19</c:f>
              <c:strCache>
                <c:ptCount val="1"/>
                <c:pt idx="0">
                  <c:v>HHAP-3 Target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DB3-48A9-B917-6F276A46A231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B3-48A9-B917-6F276A46A23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'5'!$X$19:$AE$19</c:f>
              <c:numCache>
                <c:formatCode>0%</c:formatCode>
                <c:ptCount val="8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B3-48A9-B917-6F276A46A231}"/>
            </c:ext>
          </c:extLst>
        </c:ser>
        <c:ser>
          <c:idx val="2"/>
          <c:order val="3"/>
          <c:tx>
            <c:strRef>
              <c:f>'5'!$W$20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DB3-48A9-B917-6F276A46A231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B3-48A9-B917-6F276A46A23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'5'!$X$20:$AE$20</c:f>
              <c:numCache>
                <c:formatCode>0%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B3-48A9-B917-6F276A46A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717759"/>
        <c:axId val="1759712351"/>
      </c:lineChart>
      <c:catAx>
        <c:axId val="175971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2351"/>
        <c:crosses val="autoZero"/>
        <c:auto val="1"/>
        <c:lblAlgn val="ctr"/>
        <c:lblOffset val="100"/>
        <c:noMultiLvlLbl val="0"/>
      </c:catAx>
      <c:valAx>
        <c:axId val="175971235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'5'!$W$58</c:f>
              <c:strCache>
                <c:ptCount val="1"/>
                <c:pt idx="0">
                  <c:v>All Persons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'5'!$W$58:$X$77</c:f>
              <c:multiLvlStrCache>
                <c:ptCount val="20"/>
                <c:lvl>
                  <c:pt idx="1">
                    <c:v>'18</c:v>
                  </c:pt>
                  <c:pt idx="2">
                    <c:v>'19</c:v>
                  </c:pt>
                  <c:pt idx="3">
                    <c:v>'20</c:v>
                  </c:pt>
                  <c:pt idx="4">
                    <c:v>'21</c:v>
                  </c:pt>
                  <c:pt idx="5">
                    <c:v>'22</c:v>
                  </c:pt>
                  <c:pt idx="6">
                    <c:v>'23</c:v>
                  </c:pt>
                  <c:pt idx="7">
                    <c:v>'24</c:v>
                  </c:pt>
                  <c:pt idx="8">
                    <c:v>'25</c:v>
                  </c:pt>
                  <c:pt idx="11">
                    <c:v>'18</c:v>
                  </c:pt>
                  <c:pt idx="12">
                    <c:v>'19</c:v>
                  </c:pt>
                  <c:pt idx="13">
                    <c:v>'20</c:v>
                  </c:pt>
                  <c:pt idx="14">
                    <c:v>'21</c:v>
                  </c:pt>
                  <c:pt idx="15">
                    <c:v>'22</c:v>
                  </c:pt>
                  <c:pt idx="16">
                    <c:v>'23</c:v>
                  </c:pt>
                  <c:pt idx="17">
                    <c:v>'24</c:v>
                  </c:pt>
                  <c:pt idx="18">
                    <c:v>'25</c:v>
                  </c:pt>
                  <c:pt idx="19">
                    <c:v> </c:v>
                  </c:pt>
                </c:lvl>
                <c:lvl>
                  <c:pt idx="0">
                    <c:v>All Persons</c:v>
                  </c:pt>
                  <c:pt idx="10">
                    <c:v>Subpopulation</c:v>
                  </c:pt>
                </c:lvl>
              </c:multiLvlStrCache>
            </c:multiLvlStrRef>
          </c:cat>
          <c:val>
            <c:numRef>
              <c:f>'5'!$W$59:$W$77</c:f>
              <c:numCache>
                <c:formatCode>General</c:formatCode>
                <c:ptCount val="19"/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8-4551-A70E-95A0434C48E4}"/>
            </c:ext>
          </c:extLst>
        </c:ser>
        <c:ser>
          <c:idx val="2"/>
          <c:order val="1"/>
          <c:tx>
            <c:strRef>
              <c:f>'5'!$Y$57</c:f>
              <c:strCache>
                <c:ptCount val="1"/>
                <c:pt idx="0">
                  <c:v>Past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'5'!$W$58:$X$77</c:f>
              <c:multiLvlStrCache>
                <c:ptCount val="20"/>
                <c:lvl>
                  <c:pt idx="1">
                    <c:v>'18</c:v>
                  </c:pt>
                  <c:pt idx="2">
                    <c:v>'19</c:v>
                  </c:pt>
                  <c:pt idx="3">
                    <c:v>'20</c:v>
                  </c:pt>
                  <c:pt idx="4">
                    <c:v>'21</c:v>
                  </c:pt>
                  <c:pt idx="5">
                    <c:v>'22</c:v>
                  </c:pt>
                  <c:pt idx="6">
                    <c:v>'23</c:v>
                  </c:pt>
                  <c:pt idx="7">
                    <c:v>'24</c:v>
                  </c:pt>
                  <c:pt idx="8">
                    <c:v>'25</c:v>
                  </c:pt>
                  <c:pt idx="11">
                    <c:v>'18</c:v>
                  </c:pt>
                  <c:pt idx="12">
                    <c:v>'19</c:v>
                  </c:pt>
                  <c:pt idx="13">
                    <c:v>'20</c:v>
                  </c:pt>
                  <c:pt idx="14">
                    <c:v>'21</c:v>
                  </c:pt>
                  <c:pt idx="15">
                    <c:v>'22</c:v>
                  </c:pt>
                  <c:pt idx="16">
                    <c:v>'23</c:v>
                  </c:pt>
                  <c:pt idx="17">
                    <c:v>'24</c:v>
                  </c:pt>
                  <c:pt idx="18">
                    <c:v>'25</c:v>
                  </c:pt>
                  <c:pt idx="19">
                    <c:v> </c:v>
                  </c:pt>
                </c:lvl>
                <c:lvl>
                  <c:pt idx="0">
                    <c:v>All Persons</c:v>
                  </c:pt>
                  <c:pt idx="10">
                    <c:v>Subpopulation</c:v>
                  </c:pt>
                </c:lvl>
              </c:multiLvlStrCache>
            </c:multiLvlStrRef>
          </c:cat>
          <c:val>
            <c:numRef>
              <c:f>'5'!$Y$58:$Y$77</c:f>
              <c:numCache>
                <c:formatCode>0%</c:formatCode>
                <c:ptCount val="20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CC8-4551-A70E-95A0434C48E4}"/>
            </c:ext>
          </c:extLst>
        </c:ser>
        <c:ser>
          <c:idx val="3"/>
          <c:order val="2"/>
          <c:tx>
            <c:strRef>
              <c:f>'5'!$Z$57</c:f>
              <c:strCache>
                <c:ptCount val="1"/>
                <c:pt idx="0">
                  <c:v>HHAP-3 Goal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CC8-4551-A70E-95A0434C48E4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CC8-4551-A70E-95A0434C48E4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C8-4551-A70E-95A0434C48E4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C8-4551-A70E-95A0434C4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'5'!$W$58:$X$77</c:f>
              <c:multiLvlStrCache>
                <c:ptCount val="20"/>
                <c:lvl>
                  <c:pt idx="1">
                    <c:v>'18</c:v>
                  </c:pt>
                  <c:pt idx="2">
                    <c:v>'19</c:v>
                  </c:pt>
                  <c:pt idx="3">
                    <c:v>'20</c:v>
                  </c:pt>
                  <c:pt idx="4">
                    <c:v>'21</c:v>
                  </c:pt>
                  <c:pt idx="5">
                    <c:v>'22</c:v>
                  </c:pt>
                  <c:pt idx="6">
                    <c:v>'23</c:v>
                  </c:pt>
                  <c:pt idx="7">
                    <c:v>'24</c:v>
                  </c:pt>
                  <c:pt idx="8">
                    <c:v>'25</c:v>
                  </c:pt>
                  <c:pt idx="11">
                    <c:v>'18</c:v>
                  </c:pt>
                  <c:pt idx="12">
                    <c:v>'19</c:v>
                  </c:pt>
                  <c:pt idx="13">
                    <c:v>'20</c:v>
                  </c:pt>
                  <c:pt idx="14">
                    <c:v>'21</c:v>
                  </c:pt>
                  <c:pt idx="15">
                    <c:v>'22</c:v>
                  </c:pt>
                  <c:pt idx="16">
                    <c:v>'23</c:v>
                  </c:pt>
                  <c:pt idx="17">
                    <c:v>'24</c:v>
                  </c:pt>
                  <c:pt idx="18">
                    <c:v>'25</c:v>
                  </c:pt>
                  <c:pt idx="19">
                    <c:v> </c:v>
                  </c:pt>
                </c:lvl>
                <c:lvl>
                  <c:pt idx="0">
                    <c:v>All Persons</c:v>
                  </c:pt>
                  <c:pt idx="10">
                    <c:v>Subpopulation</c:v>
                  </c:pt>
                </c:lvl>
              </c:multiLvlStrCache>
            </c:multiLvlStrRef>
          </c:cat>
          <c:val>
            <c:numRef>
              <c:f>'5'!$Z$58:$Z$77</c:f>
              <c:numCache>
                <c:formatCode>0%</c:formatCode>
                <c:ptCount val="20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C8-4551-A70E-95A0434C48E4}"/>
            </c:ext>
          </c:extLst>
        </c:ser>
        <c:ser>
          <c:idx val="4"/>
          <c:order val="3"/>
          <c:tx>
            <c:strRef>
              <c:f>'5'!$AA$57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circle"/>
              <c:size val="5"/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CC8-4551-A70E-95A0434C48E4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CC8-4551-A70E-95A0434C48E4}"/>
              </c:ext>
            </c:extLst>
          </c:dPt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C8-4551-A70E-95A0434C48E4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C8-4551-A70E-95A0434C4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'5'!$W$58:$X$77</c:f>
              <c:multiLvlStrCache>
                <c:ptCount val="20"/>
                <c:lvl>
                  <c:pt idx="1">
                    <c:v>'18</c:v>
                  </c:pt>
                  <c:pt idx="2">
                    <c:v>'19</c:v>
                  </c:pt>
                  <c:pt idx="3">
                    <c:v>'20</c:v>
                  </c:pt>
                  <c:pt idx="4">
                    <c:v>'21</c:v>
                  </c:pt>
                  <c:pt idx="5">
                    <c:v>'22</c:v>
                  </c:pt>
                  <c:pt idx="6">
                    <c:v>'23</c:v>
                  </c:pt>
                  <c:pt idx="7">
                    <c:v>'24</c:v>
                  </c:pt>
                  <c:pt idx="8">
                    <c:v>'25</c:v>
                  </c:pt>
                  <c:pt idx="11">
                    <c:v>'18</c:v>
                  </c:pt>
                  <c:pt idx="12">
                    <c:v>'19</c:v>
                  </c:pt>
                  <c:pt idx="13">
                    <c:v>'20</c:v>
                  </c:pt>
                  <c:pt idx="14">
                    <c:v>'21</c:v>
                  </c:pt>
                  <c:pt idx="15">
                    <c:v>'22</c:v>
                  </c:pt>
                  <c:pt idx="16">
                    <c:v>'23</c:v>
                  </c:pt>
                  <c:pt idx="17">
                    <c:v>'24</c:v>
                  </c:pt>
                  <c:pt idx="18">
                    <c:v>'25</c:v>
                  </c:pt>
                  <c:pt idx="19">
                    <c:v> </c:v>
                  </c:pt>
                </c:lvl>
                <c:lvl>
                  <c:pt idx="0">
                    <c:v>All Persons</c:v>
                  </c:pt>
                  <c:pt idx="10">
                    <c:v>Subpopulation</c:v>
                  </c:pt>
                </c:lvl>
              </c:multiLvlStrCache>
            </c:multiLvlStrRef>
          </c:cat>
          <c:val>
            <c:numRef>
              <c:f>'5'!$AA$58:$AA$77</c:f>
              <c:numCache>
                <c:formatCode>0%</c:formatCode>
                <c:ptCount val="20"/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C8-4551-A70E-95A0434C4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630927"/>
        <c:axId val="693631343"/>
      </c:lineChart>
      <c:catAx>
        <c:axId val="69363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1343"/>
        <c:crosses val="autoZero"/>
        <c:auto val="1"/>
        <c:lblAlgn val="ctr"/>
        <c:lblOffset val="100"/>
        <c:noMultiLvlLbl val="0"/>
      </c:catAx>
      <c:valAx>
        <c:axId val="69363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'6'!$W$17</c:f>
              <c:strCache>
                <c:ptCount val="1"/>
                <c:pt idx="0">
                  <c:v>Past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'6'!$X$17:$AE$17</c:f>
              <c:numCache>
                <c:formatCode>0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C8-4FAB-B309-7C75E4CFF0DC}"/>
            </c:ext>
          </c:extLst>
        </c:ser>
        <c:ser>
          <c:idx val="1"/>
          <c:order val="1"/>
          <c:tx>
            <c:strRef>
              <c:f>'6'!$W$18</c:f>
              <c:strCache>
                <c:ptCount val="1"/>
                <c:pt idx="0">
                  <c:v>Projected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AFC8-4FAB-B309-7C75E4CFF0DC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C8-4FAB-B309-7C75E4CFF0D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'6'!$X$18:$AE$18</c:f>
              <c:numCache>
                <c:formatCode>0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C8-4FAB-B309-7C75E4CFF0DC}"/>
            </c:ext>
          </c:extLst>
        </c:ser>
        <c:ser>
          <c:idx val="3"/>
          <c:order val="2"/>
          <c:tx>
            <c:strRef>
              <c:f>'6'!$W$19</c:f>
              <c:strCache>
                <c:ptCount val="1"/>
                <c:pt idx="0">
                  <c:v>HHAP-3 Target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FC8-4FAB-B309-7C75E4CFF0DC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C8-4FAB-B309-7C75E4CFF0D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'6'!$X$19:$AE$19</c:f>
              <c:numCache>
                <c:formatCode>0</c:formatCode>
                <c:ptCount val="8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C8-4FAB-B309-7C75E4CFF0DC}"/>
            </c:ext>
          </c:extLst>
        </c:ser>
        <c:ser>
          <c:idx val="2"/>
          <c:order val="3"/>
          <c:tx>
            <c:strRef>
              <c:f>'6'!$W$20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FC8-4FAB-B309-7C75E4CFF0DC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C8-4FAB-B309-7C75E4CFF0D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'6'!$X$20:$AE$20</c:f>
              <c:numCache>
                <c:formatCode>0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8-4FAB-B309-7C75E4CFF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717759"/>
        <c:axId val="1759712351"/>
      </c:lineChart>
      <c:catAx>
        <c:axId val="175971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2351"/>
        <c:crosses val="autoZero"/>
        <c:auto val="1"/>
        <c:lblAlgn val="ctr"/>
        <c:lblOffset val="100"/>
        <c:noMultiLvlLbl val="0"/>
      </c:catAx>
      <c:valAx>
        <c:axId val="175971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'6'!$W$42</c:f>
              <c:strCache>
                <c:ptCount val="1"/>
                <c:pt idx="0">
                  <c:v>Past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'6'!$X$41:$AE$41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'6'!$X$42:$AE$42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88-4E19-800E-60CDF76D6A02}"/>
            </c:ext>
          </c:extLst>
        </c:ser>
        <c:ser>
          <c:idx val="3"/>
          <c:order val="1"/>
          <c:tx>
            <c:strRef>
              <c:f>'6'!$W$43</c:f>
              <c:strCache>
                <c:ptCount val="1"/>
                <c:pt idx="0">
                  <c:v>Projected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88-4E19-800E-60CDF76D6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'6'!$X$43:$AE$43</c:f>
              <c:numCache>
                <c:formatCode>General</c:formatCode>
                <c:ptCount val="8"/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  <c:pt idx="7" formatCode="0%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88-4E19-800E-60CDF76D6A02}"/>
            </c:ext>
          </c:extLst>
        </c:ser>
        <c:ser>
          <c:idx val="2"/>
          <c:order val="2"/>
          <c:tx>
            <c:strRef>
              <c:f>'6'!$W$46</c:f>
              <c:strCache>
                <c:ptCount val="1"/>
                <c:pt idx="0">
                  <c:v>HHAP-3 Target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19050">
                  <a:solidFill>
                    <a:schemeClr val="accent4"/>
                  </a:solidFill>
                  <a:prstDash val="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588-4E19-800E-60CDF76D6A02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88-4E19-800E-60CDF76D6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'6'!$X$46:$AE$46</c:f>
              <c:numCache>
                <c:formatCode>General</c:formatCode>
                <c:ptCount val="8"/>
                <c:pt idx="2" formatCode="0%">
                  <c:v>#N/A</c:v>
                </c:pt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588-4E19-800E-60CDF76D6A02}"/>
            </c:ext>
          </c:extLst>
        </c:ser>
        <c:ser>
          <c:idx val="1"/>
          <c:order val="3"/>
          <c:tx>
            <c:strRef>
              <c:f>'6'!$W$47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588-4E19-800E-60CDF76D6A02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88-4E19-800E-60CDF76D6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'6'!$X$47:$AE$47</c:f>
              <c:numCache>
                <c:formatCode>General</c:formatCode>
                <c:ptCount val="8"/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  <c:pt idx="7" formatCode="0%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588-4E19-800E-60CDF76D6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4097007"/>
        <c:axId val="2004097423"/>
      </c:lineChart>
      <c:catAx>
        <c:axId val="2004097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097423"/>
        <c:crosses val="autoZero"/>
        <c:auto val="1"/>
        <c:lblAlgn val="ctr"/>
        <c:lblOffset val="100"/>
        <c:noMultiLvlLbl val="0"/>
      </c:catAx>
      <c:valAx>
        <c:axId val="200409742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097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'1a'!$W$42</c:f>
              <c:strCache>
                <c:ptCount val="1"/>
                <c:pt idx="0">
                  <c:v>Past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'1a'!$X$41:$AE$41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'1a'!$X$42:$AE$42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83-48F6-8910-32CEB29D7583}"/>
            </c:ext>
          </c:extLst>
        </c:ser>
        <c:ser>
          <c:idx val="3"/>
          <c:order val="1"/>
          <c:tx>
            <c:strRef>
              <c:f>'1a'!$W$43</c:f>
              <c:strCache>
                <c:ptCount val="1"/>
                <c:pt idx="0">
                  <c:v>Projected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83-48F6-8910-32CEB29D75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'1a'!$X$43:$AE$43</c:f>
              <c:numCache>
                <c:formatCode>General</c:formatCode>
                <c:ptCount val="8"/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  <c:pt idx="7" formatCode="0%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83-48F6-8910-32CEB29D7583}"/>
            </c:ext>
          </c:extLst>
        </c:ser>
        <c:ser>
          <c:idx val="2"/>
          <c:order val="2"/>
          <c:tx>
            <c:strRef>
              <c:f>'1a'!$W$46</c:f>
              <c:strCache>
                <c:ptCount val="1"/>
                <c:pt idx="0">
                  <c:v>HHAP-3 Target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19050">
                  <a:solidFill>
                    <a:schemeClr val="accent4"/>
                  </a:solidFill>
                  <a:prstDash val="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283-48F6-8910-32CEB29D7583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83-48F6-8910-32CEB29D75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'1a'!$X$46:$AE$46</c:f>
              <c:numCache>
                <c:formatCode>General</c:formatCode>
                <c:ptCount val="8"/>
                <c:pt idx="2" formatCode="0%">
                  <c:v>#N/A</c:v>
                </c:pt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283-48F6-8910-32CEB29D7583}"/>
            </c:ext>
          </c:extLst>
        </c:ser>
        <c:ser>
          <c:idx val="1"/>
          <c:order val="3"/>
          <c:tx>
            <c:strRef>
              <c:f>'1a'!$W$47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283-48F6-8910-32CEB29D7583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83-48F6-8910-32CEB29D75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'1a'!$X$47:$AE$47</c:f>
              <c:numCache>
                <c:formatCode>General</c:formatCode>
                <c:ptCount val="8"/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  <c:pt idx="7" formatCode="0%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283-48F6-8910-32CEB29D7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4097007"/>
        <c:axId val="2004097423"/>
      </c:lineChart>
      <c:catAx>
        <c:axId val="2004097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097423"/>
        <c:crosses val="autoZero"/>
        <c:auto val="1"/>
        <c:lblAlgn val="ctr"/>
        <c:lblOffset val="100"/>
        <c:noMultiLvlLbl val="0"/>
      </c:catAx>
      <c:valAx>
        <c:axId val="200409742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097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'1b'!$W$17</c:f>
              <c:strCache>
                <c:ptCount val="1"/>
                <c:pt idx="0">
                  <c:v>Past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'1b'!$X$17:$AE$17</c:f>
              <c:numCache>
                <c:formatCode>0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C0B-4D4E-847F-0C567299D9ED}"/>
            </c:ext>
          </c:extLst>
        </c:ser>
        <c:ser>
          <c:idx val="1"/>
          <c:order val="1"/>
          <c:tx>
            <c:strRef>
              <c:f>'1b'!$W$18</c:f>
              <c:strCache>
                <c:ptCount val="1"/>
                <c:pt idx="0">
                  <c:v>Projected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C0B-4D4E-847F-0C567299D9ED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0B-4D4E-847F-0C567299D9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'1b'!$X$18:$AE$18</c:f>
              <c:numCache>
                <c:formatCode>0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0B-4D4E-847F-0C567299D9ED}"/>
            </c:ext>
          </c:extLst>
        </c:ser>
        <c:ser>
          <c:idx val="3"/>
          <c:order val="2"/>
          <c:tx>
            <c:strRef>
              <c:f>'1b'!$W$19</c:f>
              <c:strCache>
                <c:ptCount val="1"/>
                <c:pt idx="0">
                  <c:v>HHAP-3 Target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C0B-4D4E-847F-0C567299D9ED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0B-4D4E-847F-0C567299D9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'1b'!$X$19:$AE$19</c:f>
              <c:numCache>
                <c:formatCode>0</c:formatCode>
                <c:ptCount val="8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0B-4D4E-847F-0C567299D9ED}"/>
            </c:ext>
          </c:extLst>
        </c:ser>
        <c:ser>
          <c:idx val="2"/>
          <c:order val="3"/>
          <c:tx>
            <c:strRef>
              <c:f>'1b'!$W$20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C0B-4D4E-847F-0C567299D9ED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0B-4D4E-847F-0C567299D9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'1b'!$X$20:$AE$20</c:f>
              <c:numCache>
                <c:formatCode>0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0B-4D4E-847F-0C567299D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717759"/>
        <c:axId val="1759712351"/>
      </c:lineChart>
      <c:catAx>
        <c:axId val="175971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2351"/>
        <c:crosses val="autoZero"/>
        <c:auto val="1"/>
        <c:lblAlgn val="ctr"/>
        <c:lblOffset val="100"/>
        <c:noMultiLvlLbl val="0"/>
      </c:catAx>
      <c:valAx>
        <c:axId val="175971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'1b'!$W$42</c:f>
              <c:strCache>
                <c:ptCount val="1"/>
                <c:pt idx="0">
                  <c:v>Past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'1b'!$X$41:$AE$41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'1b'!$X$42:$AE$42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81D-4796-B440-4A4B20BFC998}"/>
            </c:ext>
          </c:extLst>
        </c:ser>
        <c:ser>
          <c:idx val="3"/>
          <c:order val="1"/>
          <c:tx>
            <c:strRef>
              <c:f>'1b'!$W$43</c:f>
              <c:strCache>
                <c:ptCount val="1"/>
                <c:pt idx="0">
                  <c:v>Projected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81D-4796-B440-4A4B20BFC9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'1b'!$X$43:$AE$43</c:f>
              <c:numCache>
                <c:formatCode>General</c:formatCode>
                <c:ptCount val="8"/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  <c:pt idx="7" formatCode="0%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81D-4796-B440-4A4B20BFC998}"/>
            </c:ext>
          </c:extLst>
        </c:ser>
        <c:ser>
          <c:idx val="2"/>
          <c:order val="2"/>
          <c:tx>
            <c:strRef>
              <c:f>'1b'!$W$46</c:f>
              <c:strCache>
                <c:ptCount val="1"/>
                <c:pt idx="0">
                  <c:v>HHAP-3 Target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19050">
                  <a:solidFill>
                    <a:schemeClr val="accent4"/>
                  </a:solidFill>
                  <a:prstDash val="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881D-4796-B440-4A4B20BFC998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81D-4796-B440-4A4B20BFC9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'1b'!$X$46:$AE$46</c:f>
              <c:numCache>
                <c:formatCode>General</c:formatCode>
                <c:ptCount val="8"/>
                <c:pt idx="2" formatCode="0%">
                  <c:v>#N/A</c:v>
                </c:pt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881D-4796-B440-4A4B20BFC998}"/>
            </c:ext>
          </c:extLst>
        </c:ser>
        <c:ser>
          <c:idx val="1"/>
          <c:order val="3"/>
          <c:tx>
            <c:strRef>
              <c:f>'1b'!$W$47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881D-4796-B440-4A4B20BFC998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81D-4796-B440-4A4B20BFC9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'1b'!$X$47:$AE$47</c:f>
              <c:numCache>
                <c:formatCode>General</c:formatCode>
                <c:ptCount val="8"/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  <c:pt idx="7" formatCode="0%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881D-4796-B440-4A4B20BFC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4097007"/>
        <c:axId val="2004097423"/>
      </c:lineChart>
      <c:catAx>
        <c:axId val="2004097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097423"/>
        <c:crosses val="autoZero"/>
        <c:auto val="1"/>
        <c:lblAlgn val="ctr"/>
        <c:lblOffset val="100"/>
        <c:noMultiLvlLbl val="0"/>
      </c:catAx>
      <c:valAx>
        <c:axId val="200409742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097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'2'!$W$17</c:f>
              <c:strCache>
                <c:ptCount val="1"/>
                <c:pt idx="0">
                  <c:v>Past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'2'!$X$17:$AE$17</c:f>
              <c:numCache>
                <c:formatCode>0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A50-40CB-AA99-1038EFA860AE}"/>
            </c:ext>
          </c:extLst>
        </c:ser>
        <c:ser>
          <c:idx val="1"/>
          <c:order val="1"/>
          <c:tx>
            <c:strRef>
              <c:f>'2'!$W$18</c:f>
              <c:strCache>
                <c:ptCount val="1"/>
                <c:pt idx="0">
                  <c:v>Projected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0A50-40CB-AA99-1038EFA860AE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50-40CB-AA99-1038EFA860A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'2'!$X$18:$AE$18</c:f>
              <c:numCache>
                <c:formatCode>0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50-40CB-AA99-1038EFA860AE}"/>
            </c:ext>
          </c:extLst>
        </c:ser>
        <c:ser>
          <c:idx val="3"/>
          <c:order val="2"/>
          <c:tx>
            <c:strRef>
              <c:f>'2'!$W$19</c:f>
              <c:strCache>
                <c:ptCount val="1"/>
                <c:pt idx="0">
                  <c:v>HHAP-3 Target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A50-40CB-AA99-1038EFA860AE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50-40CB-AA99-1038EFA860A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'2'!$X$19:$AE$19</c:f>
              <c:numCache>
                <c:formatCode>0</c:formatCode>
                <c:ptCount val="8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50-40CB-AA99-1038EFA860AE}"/>
            </c:ext>
          </c:extLst>
        </c:ser>
        <c:ser>
          <c:idx val="2"/>
          <c:order val="3"/>
          <c:tx>
            <c:strRef>
              <c:f>'2'!$W$20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A50-40CB-AA99-1038EFA860AE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0-40CB-AA99-1038EFA860A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'2'!$X$20:$AE$20</c:f>
              <c:numCache>
                <c:formatCode>0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50-40CB-AA99-1038EFA86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717759"/>
        <c:axId val="1759712351"/>
      </c:lineChart>
      <c:catAx>
        <c:axId val="175971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2351"/>
        <c:crosses val="autoZero"/>
        <c:auto val="1"/>
        <c:lblAlgn val="ctr"/>
        <c:lblOffset val="100"/>
        <c:noMultiLvlLbl val="0"/>
      </c:catAx>
      <c:valAx>
        <c:axId val="175971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'2'!$W$42</c:f>
              <c:strCache>
                <c:ptCount val="1"/>
                <c:pt idx="0">
                  <c:v>Past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'2'!$X$41:$AE$41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'2'!$X$42:$AE$42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6A6-41EB-BD30-EE5503CA06B7}"/>
            </c:ext>
          </c:extLst>
        </c:ser>
        <c:ser>
          <c:idx val="3"/>
          <c:order val="1"/>
          <c:tx>
            <c:strRef>
              <c:f>'2'!$W$43</c:f>
              <c:strCache>
                <c:ptCount val="1"/>
                <c:pt idx="0">
                  <c:v>Projected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A6-41EB-BD30-EE5503CA06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'2'!$X$43:$AE$43</c:f>
              <c:numCache>
                <c:formatCode>General</c:formatCode>
                <c:ptCount val="8"/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  <c:pt idx="7" formatCode="0%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A6-41EB-BD30-EE5503CA06B7}"/>
            </c:ext>
          </c:extLst>
        </c:ser>
        <c:ser>
          <c:idx val="2"/>
          <c:order val="2"/>
          <c:tx>
            <c:strRef>
              <c:f>'2'!$W$46</c:f>
              <c:strCache>
                <c:ptCount val="1"/>
                <c:pt idx="0">
                  <c:v>HHAP-3 Target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19050">
                  <a:solidFill>
                    <a:schemeClr val="accent4"/>
                  </a:solidFill>
                  <a:prstDash val="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6A6-41EB-BD30-EE5503CA06B7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A6-41EB-BD30-EE5503CA06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'2'!$X$46:$AE$46</c:f>
              <c:numCache>
                <c:formatCode>General</c:formatCode>
                <c:ptCount val="8"/>
                <c:pt idx="2" formatCode="0%">
                  <c:v>#N/A</c:v>
                </c:pt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6A6-41EB-BD30-EE5503CA06B7}"/>
            </c:ext>
          </c:extLst>
        </c:ser>
        <c:ser>
          <c:idx val="1"/>
          <c:order val="3"/>
          <c:tx>
            <c:strRef>
              <c:f>'2'!$W$47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6A6-41EB-BD30-EE5503CA06B7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A6-41EB-BD30-EE5503CA06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'2'!$X$47:$AE$47</c:f>
              <c:numCache>
                <c:formatCode>General</c:formatCode>
                <c:ptCount val="8"/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  <c:pt idx="7" formatCode="0%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6A6-41EB-BD30-EE5503CA0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4097007"/>
        <c:axId val="2004097423"/>
      </c:lineChart>
      <c:catAx>
        <c:axId val="2004097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097423"/>
        <c:crosses val="autoZero"/>
        <c:auto val="1"/>
        <c:lblAlgn val="ctr"/>
        <c:lblOffset val="100"/>
        <c:noMultiLvlLbl val="0"/>
      </c:catAx>
      <c:valAx>
        <c:axId val="200409742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097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'3'!$W$17</c:f>
              <c:strCache>
                <c:ptCount val="1"/>
                <c:pt idx="0">
                  <c:v>Past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'3'!$X$17:$AE$17</c:f>
              <c:numCache>
                <c:formatCode>0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A9-40DF-A5C4-C8F283ECE23A}"/>
            </c:ext>
          </c:extLst>
        </c:ser>
        <c:ser>
          <c:idx val="1"/>
          <c:order val="1"/>
          <c:tx>
            <c:strRef>
              <c:f>'3'!$W$18</c:f>
              <c:strCache>
                <c:ptCount val="1"/>
                <c:pt idx="0">
                  <c:v>Projected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07A9-40DF-A5C4-C8F283ECE23A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A9-40DF-A5C4-C8F283ECE23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'3'!$X$18:$AE$18</c:f>
              <c:numCache>
                <c:formatCode>0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A9-40DF-A5C4-C8F283ECE23A}"/>
            </c:ext>
          </c:extLst>
        </c:ser>
        <c:ser>
          <c:idx val="3"/>
          <c:order val="2"/>
          <c:tx>
            <c:strRef>
              <c:f>'3'!$W$19</c:f>
              <c:strCache>
                <c:ptCount val="1"/>
                <c:pt idx="0">
                  <c:v>HHAP-3 Target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7A9-40DF-A5C4-C8F283ECE23A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A9-40DF-A5C4-C8F283ECE23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'3'!$X$19:$AE$19</c:f>
              <c:numCache>
                <c:formatCode>0</c:formatCode>
                <c:ptCount val="8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A9-40DF-A5C4-C8F283ECE23A}"/>
            </c:ext>
          </c:extLst>
        </c:ser>
        <c:ser>
          <c:idx val="2"/>
          <c:order val="3"/>
          <c:tx>
            <c:strRef>
              <c:f>'3'!$W$20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7A9-40DF-A5C4-C8F283ECE23A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A9-40DF-A5C4-C8F283ECE23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'3'!$X$20:$AE$20</c:f>
              <c:numCache>
                <c:formatCode>0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A9-40DF-A5C4-C8F283ECE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717759"/>
        <c:axId val="1759712351"/>
      </c:lineChart>
      <c:catAx>
        <c:axId val="175971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2351"/>
        <c:crosses val="autoZero"/>
        <c:auto val="1"/>
        <c:lblAlgn val="ctr"/>
        <c:lblOffset val="100"/>
        <c:noMultiLvlLbl val="0"/>
      </c:catAx>
      <c:valAx>
        <c:axId val="175971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'3'!$W$42</c:f>
              <c:strCache>
                <c:ptCount val="1"/>
                <c:pt idx="0">
                  <c:v>Past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'3'!$X$41:$AE$41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'3'!$X$42:$AE$42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BA-4ACD-8275-A8C954E074AE}"/>
            </c:ext>
          </c:extLst>
        </c:ser>
        <c:ser>
          <c:idx val="3"/>
          <c:order val="1"/>
          <c:tx>
            <c:strRef>
              <c:f>'3'!$W$43</c:f>
              <c:strCache>
                <c:ptCount val="1"/>
                <c:pt idx="0">
                  <c:v>Projected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BA-4ACD-8275-A8C954E07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'3'!$X$43:$AE$43</c:f>
              <c:numCache>
                <c:formatCode>General</c:formatCode>
                <c:ptCount val="8"/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  <c:pt idx="7" formatCode="0%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BA-4ACD-8275-A8C954E074AE}"/>
            </c:ext>
          </c:extLst>
        </c:ser>
        <c:ser>
          <c:idx val="2"/>
          <c:order val="2"/>
          <c:tx>
            <c:strRef>
              <c:f>'3'!$W$46</c:f>
              <c:strCache>
                <c:ptCount val="1"/>
                <c:pt idx="0">
                  <c:v>HHAP-3 Target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19050">
                  <a:solidFill>
                    <a:schemeClr val="accent4"/>
                  </a:solidFill>
                  <a:prstDash val="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3BA-4ACD-8275-A8C954E074AE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BA-4ACD-8275-A8C954E07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'3'!$X$46:$AE$46</c:f>
              <c:numCache>
                <c:formatCode>General</c:formatCode>
                <c:ptCount val="8"/>
                <c:pt idx="2" formatCode="0%">
                  <c:v>#N/A</c:v>
                </c:pt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3BA-4ACD-8275-A8C954E074AE}"/>
            </c:ext>
          </c:extLst>
        </c:ser>
        <c:ser>
          <c:idx val="1"/>
          <c:order val="3"/>
          <c:tx>
            <c:strRef>
              <c:f>'3'!$W$47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3BA-4ACD-8275-A8C954E074AE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BA-4ACD-8275-A8C954E07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'3'!$X$47:$AE$47</c:f>
              <c:numCache>
                <c:formatCode>General</c:formatCode>
                <c:ptCount val="8"/>
                <c:pt idx="3" formatCode="0%">
                  <c:v>#N/A</c:v>
                </c:pt>
                <c:pt idx="4" formatCode="0%">
                  <c:v>#N/A</c:v>
                </c:pt>
                <c:pt idx="5" formatCode="0%">
                  <c:v>#N/A</c:v>
                </c:pt>
                <c:pt idx="6" formatCode="0%">
                  <c:v>#N/A</c:v>
                </c:pt>
                <c:pt idx="7" formatCode="0%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3BA-4ACD-8275-A8C954E07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4097007"/>
        <c:axId val="2004097423"/>
      </c:lineChart>
      <c:catAx>
        <c:axId val="2004097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097423"/>
        <c:crosses val="autoZero"/>
        <c:auto val="1"/>
        <c:lblAlgn val="ctr"/>
        <c:lblOffset val="100"/>
        <c:noMultiLvlLbl val="0"/>
      </c:catAx>
      <c:valAx>
        <c:axId val="200409742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097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'4'!$W$17</c:f>
              <c:strCache>
                <c:ptCount val="1"/>
                <c:pt idx="0">
                  <c:v>Past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'4'!$X$17:$AE$17</c:f>
              <c:numCache>
                <c:formatCode>0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DD-491B-9D5F-063FD24E42CB}"/>
            </c:ext>
          </c:extLst>
        </c:ser>
        <c:ser>
          <c:idx val="1"/>
          <c:order val="1"/>
          <c:tx>
            <c:strRef>
              <c:f>'4'!$W$18</c:f>
              <c:strCache>
                <c:ptCount val="1"/>
                <c:pt idx="0">
                  <c:v>Projected Performance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61DD-491B-9D5F-063FD24E42CB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DD-491B-9D5F-063FD24E42C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'4'!$X$18:$AE$18</c:f>
              <c:numCache>
                <c:formatCode>0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DD-491B-9D5F-063FD24E42CB}"/>
            </c:ext>
          </c:extLst>
        </c:ser>
        <c:ser>
          <c:idx val="3"/>
          <c:order val="2"/>
          <c:tx>
            <c:strRef>
              <c:f>'4'!$W$19</c:f>
              <c:strCache>
                <c:ptCount val="1"/>
                <c:pt idx="0">
                  <c:v>HHAP-3 Target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1DD-491B-9D5F-063FD24E42CB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DD-491B-9D5F-063FD24E42C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'4'!$X$19:$AE$19</c:f>
              <c:numCache>
                <c:formatCode>0</c:formatCode>
                <c:ptCount val="8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DD-491B-9D5F-063FD24E42CB}"/>
            </c:ext>
          </c:extLst>
        </c:ser>
        <c:ser>
          <c:idx val="2"/>
          <c:order val="3"/>
          <c:tx>
            <c:strRef>
              <c:f>'4'!$W$20</c:f>
              <c:strCache>
                <c:ptCount val="1"/>
                <c:pt idx="0">
                  <c:v>HHAP-4 Goal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1DD-491B-9D5F-063FD24E42CB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DD-491B-9D5F-063FD24E42C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'4'!$X$16:$AE$16</c:f>
              <c:strCache>
                <c:ptCount val="8"/>
                <c:pt idx="0">
                  <c:v>'18</c:v>
                </c:pt>
                <c:pt idx="1">
                  <c:v>'19</c:v>
                </c:pt>
                <c:pt idx="2">
                  <c:v>'20</c:v>
                </c:pt>
                <c:pt idx="3">
                  <c:v>'21</c:v>
                </c:pt>
                <c:pt idx="4">
                  <c:v>'22</c:v>
                </c:pt>
                <c:pt idx="5">
                  <c:v>'23</c:v>
                </c:pt>
                <c:pt idx="6">
                  <c:v>'24</c:v>
                </c:pt>
                <c:pt idx="7">
                  <c:v>'25</c:v>
                </c:pt>
              </c:strCache>
            </c:strRef>
          </c:cat>
          <c:val>
            <c:numRef>
              <c:f>'4'!$X$20:$AE$20</c:f>
              <c:numCache>
                <c:formatCode>0</c:formatCode>
                <c:ptCount val="8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DD-491B-9D5F-063FD24E4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717759"/>
        <c:axId val="1759712351"/>
      </c:lineChart>
      <c:catAx>
        <c:axId val="175971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2351"/>
        <c:crosses val="autoZero"/>
        <c:auto val="1"/>
        <c:lblAlgn val="ctr"/>
        <c:lblOffset val="100"/>
        <c:noMultiLvlLbl val="0"/>
      </c:catAx>
      <c:valAx>
        <c:axId val="175971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71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228600</xdr:colOff>
      <xdr:row>55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57C3B8-F868-4A86-863B-2AEE64E6D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9525</xdr:rowOff>
    </xdr:from>
    <xdr:to>
      <xdr:col>11</xdr:col>
      <xdr:colOff>228600</xdr:colOff>
      <xdr:row>104</xdr:row>
      <xdr:rowOff>73800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E7FB2A-4BE4-3041-C2EE-FEA330C09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1"/>
        <a:stretch/>
      </xdr:blipFill>
      <xdr:spPr>
        <a:xfrm>
          <a:off x="0" y="9239250"/>
          <a:ext cx="7772400" cy="9655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13</xdr:row>
      <xdr:rowOff>0</xdr:rowOff>
    </xdr:from>
    <xdr:to>
      <xdr:col>20</xdr:col>
      <xdr:colOff>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8662DA-AB97-4E44-A299-8A40AEB17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</xdr:colOff>
      <xdr:row>41</xdr:row>
      <xdr:rowOff>0</xdr:rowOff>
    </xdr:from>
    <xdr:to>
      <xdr:col>20</xdr:col>
      <xdr:colOff>0</xdr:colOff>
      <xdr:row>68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07F52F-8AD0-41AC-AEF8-7A2D25CE0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13</xdr:row>
      <xdr:rowOff>0</xdr:rowOff>
    </xdr:from>
    <xdr:to>
      <xdr:col>20</xdr:col>
      <xdr:colOff>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47E6AA-0200-675B-7689-A90CEB4AAB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</xdr:colOff>
      <xdr:row>41</xdr:row>
      <xdr:rowOff>0</xdr:rowOff>
    </xdr:from>
    <xdr:to>
      <xdr:col>20</xdr:col>
      <xdr:colOff>0</xdr:colOff>
      <xdr:row>68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3259AC-BF60-D36F-2EE1-64ACF0116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13</xdr:row>
      <xdr:rowOff>0</xdr:rowOff>
    </xdr:from>
    <xdr:to>
      <xdr:col>20</xdr:col>
      <xdr:colOff>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034ED9-B971-456E-93D9-DEF9B269A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</xdr:colOff>
      <xdr:row>41</xdr:row>
      <xdr:rowOff>0</xdr:rowOff>
    </xdr:from>
    <xdr:to>
      <xdr:col>20</xdr:col>
      <xdr:colOff>0</xdr:colOff>
      <xdr:row>68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C0612E-1187-4E85-847D-2DCF52562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13</xdr:row>
      <xdr:rowOff>0</xdr:rowOff>
    </xdr:from>
    <xdr:to>
      <xdr:col>20</xdr:col>
      <xdr:colOff>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9C9162-14EF-435B-B86B-DB7BE0F30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</xdr:colOff>
      <xdr:row>41</xdr:row>
      <xdr:rowOff>0</xdr:rowOff>
    </xdr:from>
    <xdr:to>
      <xdr:col>20</xdr:col>
      <xdr:colOff>0</xdr:colOff>
      <xdr:row>68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4D4CF1-4A26-4A46-918B-506CF75B0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13</xdr:row>
      <xdr:rowOff>0</xdr:rowOff>
    </xdr:from>
    <xdr:to>
      <xdr:col>20</xdr:col>
      <xdr:colOff>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45E936-E848-4EDC-B4E0-DC6840E8F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41</xdr:row>
      <xdr:rowOff>0</xdr:rowOff>
    </xdr:from>
    <xdr:to>
      <xdr:col>20</xdr:col>
      <xdr:colOff>0</xdr:colOff>
      <xdr:row>73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67FEBF-2CAA-4FA0-84F0-B35D3F980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13</xdr:row>
      <xdr:rowOff>0</xdr:rowOff>
    </xdr:from>
    <xdr:to>
      <xdr:col>20</xdr:col>
      <xdr:colOff>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14FC96-5282-478C-A561-F697BE674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41</xdr:row>
      <xdr:rowOff>0</xdr:rowOff>
    </xdr:from>
    <xdr:to>
      <xdr:col>20</xdr:col>
      <xdr:colOff>0</xdr:colOff>
      <xdr:row>73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D7CD12-0A71-43A6-83A0-ABA12473F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13</xdr:row>
      <xdr:rowOff>0</xdr:rowOff>
    </xdr:from>
    <xdr:to>
      <xdr:col>20</xdr:col>
      <xdr:colOff>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29EFEA-AD0F-4CB2-A63A-77B858E22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</xdr:colOff>
      <xdr:row>41</xdr:row>
      <xdr:rowOff>0</xdr:rowOff>
    </xdr:from>
    <xdr:to>
      <xdr:col>20</xdr:col>
      <xdr:colOff>0</xdr:colOff>
      <xdr:row>68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DF2E1E-39EB-4A58-B917-2776721FE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16</xdr:row>
      <xdr:rowOff>276225</xdr:rowOff>
    </xdr:from>
    <xdr:to>
      <xdr:col>6</xdr:col>
      <xdr:colOff>2</xdr:colOff>
      <xdr:row>18</xdr:row>
      <xdr:rowOff>19050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FFBF4A10-7720-FB2F-7A71-A67758015913}"/>
            </a:ext>
          </a:extLst>
        </xdr:cNvPr>
        <xdr:cNvSpPr/>
      </xdr:nvSpPr>
      <xdr:spPr>
        <a:xfrm flipH="1">
          <a:off x="12049125" y="7981950"/>
          <a:ext cx="419102" cy="409575"/>
        </a:xfrm>
        <a:prstGeom prst="rightArrow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</xdr:colOff>
      <xdr:row>5</xdr:row>
      <xdr:rowOff>485775</xdr:rowOff>
    </xdr:from>
    <xdr:to>
      <xdr:col>6</xdr:col>
      <xdr:colOff>2</xdr:colOff>
      <xdr:row>6</xdr:row>
      <xdr:rowOff>381000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43CBD1F9-E2F0-464E-B547-10A3AA07777B}"/>
            </a:ext>
          </a:extLst>
        </xdr:cNvPr>
        <xdr:cNvSpPr/>
      </xdr:nvSpPr>
      <xdr:spPr>
        <a:xfrm flipH="1">
          <a:off x="12049125" y="2819400"/>
          <a:ext cx="419102" cy="409575"/>
        </a:xfrm>
        <a:prstGeom prst="rightArrow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</xdr:colOff>
      <xdr:row>27</xdr:row>
      <xdr:rowOff>542925</xdr:rowOff>
    </xdr:from>
    <xdr:to>
      <xdr:col>6</xdr:col>
      <xdr:colOff>2</xdr:colOff>
      <xdr:row>29</xdr:row>
      <xdr:rowOff>19050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B00358AB-945E-4AE1-9B25-919A0054FC14}"/>
            </a:ext>
          </a:extLst>
        </xdr:cNvPr>
        <xdr:cNvSpPr/>
      </xdr:nvSpPr>
      <xdr:spPr>
        <a:xfrm flipH="1">
          <a:off x="12049125" y="13125450"/>
          <a:ext cx="419102" cy="409575"/>
        </a:xfrm>
        <a:prstGeom prst="rightArrow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</xdr:colOff>
      <xdr:row>38</xdr:row>
      <xdr:rowOff>428625</xdr:rowOff>
    </xdr:from>
    <xdr:to>
      <xdr:col>6</xdr:col>
      <xdr:colOff>2</xdr:colOff>
      <xdr:row>40</xdr:row>
      <xdr:rowOff>9525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9D15286B-8932-4A0B-B45A-BBD7DD54C247}"/>
            </a:ext>
          </a:extLst>
        </xdr:cNvPr>
        <xdr:cNvSpPr/>
      </xdr:nvSpPr>
      <xdr:spPr>
        <a:xfrm flipH="1">
          <a:off x="12049125" y="18249900"/>
          <a:ext cx="419102" cy="409575"/>
        </a:xfrm>
        <a:prstGeom prst="rightArrow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</xdr:colOff>
      <xdr:row>49</xdr:row>
      <xdr:rowOff>1143000</xdr:rowOff>
    </xdr:from>
    <xdr:to>
      <xdr:col>6</xdr:col>
      <xdr:colOff>2</xdr:colOff>
      <xdr:row>51</xdr:row>
      <xdr:rowOff>28575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777A370A-CBCE-4BDF-B333-B1AD3D047722}"/>
            </a:ext>
          </a:extLst>
        </xdr:cNvPr>
        <xdr:cNvSpPr/>
      </xdr:nvSpPr>
      <xdr:spPr>
        <a:xfrm flipH="1">
          <a:off x="12049125" y="24317325"/>
          <a:ext cx="419102" cy="409575"/>
        </a:xfrm>
        <a:prstGeom prst="rightArrow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</xdr:colOff>
      <xdr:row>60</xdr:row>
      <xdr:rowOff>447675</xdr:rowOff>
    </xdr:from>
    <xdr:to>
      <xdr:col>6</xdr:col>
      <xdr:colOff>2</xdr:colOff>
      <xdr:row>62</xdr:row>
      <xdr:rowOff>28575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599EB4C2-2327-489E-BD31-BD4D0E39F43B}"/>
            </a:ext>
          </a:extLst>
        </xdr:cNvPr>
        <xdr:cNvSpPr/>
      </xdr:nvSpPr>
      <xdr:spPr>
        <a:xfrm flipH="1">
          <a:off x="12049125" y="29775150"/>
          <a:ext cx="419102" cy="409575"/>
        </a:xfrm>
        <a:prstGeom prst="rightArrow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</xdr:colOff>
      <xdr:row>71</xdr:row>
      <xdr:rowOff>771525</xdr:rowOff>
    </xdr:from>
    <xdr:to>
      <xdr:col>6</xdr:col>
      <xdr:colOff>2</xdr:colOff>
      <xdr:row>73</xdr:row>
      <xdr:rowOff>28575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FFFFE885-DFE2-4E2B-B329-FEAD7441D031}"/>
            </a:ext>
          </a:extLst>
        </xdr:cNvPr>
        <xdr:cNvSpPr/>
      </xdr:nvSpPr>
      <xdr:spPr>
        <a:xfrm flipH="1">
          <a:off x="12049125" y="35509200"/>
          <a:ext cx="419102" cy="409575"/>
        </a:xfrm>
        <a:prstGeom prst="rightArrow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Focu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1A2A5A"/>
      </a:accent1>
      <a:accent2>
        <a:srgbClr val="505885"/>
      </a:accent2>
      <a:accent3>
        <a:srgbClr val="BA122B"/>
      </a:accent3>
      <a:accent4>
        <a:srgbClr val="7C7678"/>
      </a:accent4>
      <a:accent5>
        <a:srgbClr val="7B0029"/>
      </a:accent5>
      <a:accent6>
        <a:srgbClr val="EBEDF0"/>
      </a:accent6>
      <a:hlink>
        <a:srgbClr val="5F5F5F"/>
      </a:hlink>
      <a:folHlink>
        <a:srgbClr val="919191"/>
      </a:folHlink>
    </a:clrScheme>
    <a:fontScheme name="Avenir - Focus">
      <a:majorFont>
        <a:latin typeface="Avenir Next LT Pro"/>
        <a:ea typeface=""/>
        <a:cs typeface=""/>
      </a:majorFont>
      <a:minorFont>
        <a:latin typeface="Avenir Next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csh.ca.gov/calich/documents/data_tables_r4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csh.ca.gov/calich/documents/data_tables_r4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csh.ca.gov/calich/documents/data_tables_r4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csh.ca.gov/calich/documents/data_tables_r4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csh.ca.gov/calich/documents/data_tables_r4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csh.ca.gov/calich/documents/data_tables_r4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csh.ca.gov/calich/documents/data_tables_r4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18EBF-E6C2-49A7-BFE4-84908202AAE6}">
  <sheetPr>
    <tabColor theme="5"/>
  </sheetPr>
  <dimension ref="A1"/>
  <sheetViews>
    <sheetView showGridLines="0" tabSelected="1" zoomScale="115" zoomScaleNormal="115" workbookViewId="0">
      <selection activeCell="L16" sqref="L16"/>
    </sheetView>
  </sheetViews>
  <sheetFormatPr defaultRowHeight="15" x14ac:dyDescent="0.25"/>
  <cols>
    <col min="16" max="16" width="0" hidden="1" customWidth="1"/>
  </cols>
  <sheetData/>
  <sheetProtection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2BD3-6D19-4D1A-8E4F-970D06370073}">
  <dimension ref="A1:A24"/>
  <sheetViews>
    <sheetView topLeftCell="A10" workbookViewId="0">
      <selection activeCell="A6" sqref="A6"/>
    </sheetView>
  </sheetViews>
  <sheetFormatPr defaultRowHeight="15" x14ac:dyDescent="0.25"/>
  <cols>
    <col min="1" max="1" width="89.33203125" bestFit="1" customWidth="1"/>
  </cols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36</v>
      </c>
    </row>
    <row r="7" spans="1:1" x14ac:dyDescent="0.25">
      <c r="A7" t="s">
        <v>112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53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46</v>
      </c>
    </row>
    <row r="18" spans="1:1" x14ac:dyDescent="0.25">
      <c r="A18" t="s">
        <v>47</v>
      </c>
    </row>
    <row r="19" spans="1:1" x14ac:dyDescent="0.25">
      <c r="A19" t="s">
        <v>48</v>
      </c>
    </row>
    <row r="20" spans="1:1" x14ac:dyDescent="0.25">
      <c r="A20" t="s">
        <v>49</v>
      </c>
    </row>
    <row r="21" spans="1:1" x14ac:dyDescent="0.25">
      <c r="A21" t="s">
        <v>50</v>
      </c>
    </row>
    <row r="22" spans="1:1" x14ac:dyDescent="0.25">
      <c r="A22" t="s">
        <v>51</v>
      </c>
    </row>
    <row r="23" spans="1:1" x14ac:dyDescent="0.25">
      <c r="A23" t="s">
        <v>52</v>
      </c>
    </row>
    <row r="24" spans="1:1" x14ac:dyDescent="0.25">
      <c r="A24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FCAEC-F21E-4603-99AB-C7C364ABC67E}">
  <sheetPr>
    <tabColor theme="4"/>
  </sheetPr>
  <dimension ref="B2:AE89"/>
  <sheetViews>
    <sheetView showGridLines="0" zoomScaleNormal="100" workbookViewId="0"/>
  </sheetViews>
  <sheetFormatPr defaultRowHeight="15" x14ac:dyDescent="0.25"/>
  <cols>
    <col min="1" max="1" width="2.6640625" customWidth="1"/>
    <col min="2" max="2" width="6.21875" customWidth="1"/>
    <col min="3" max="3" width="2.6640625" customWidth="1"/>
    <col min="4" max="11" width="10" customWidth="1"/>
    <col min="12" max="12" width="3.21875" customWidth="1"/>
    <col min="13" max="14" width="12.77734375" customWidth="1"/>
    <col min="15" max="15" width="2.44140625" customWidth="1"/>
    <col min="16" max="17" width="2.6640625" customWidth="1"/>
    <col min="18" max="20" width="24.33203125" customWidth="1"/>
    <col min="21" max="21" width="2.6640625" customWidth="1"/>
    <col min="22" max="22" width="6.44140625" customWidth="1"/>
    <col min="23" max="23" width="24.33203125" hidden="1" customWidth="1"/>
    <col min="24" max="31" width="8.88671875" hidden="1" customWidth="1"/>
  </cols>
  <sheetData>
    <row r="2" spans="2:31" ht="20.25" x14ac:dyDescent="0.3">
      <c r="B2" s="11" t="s">
        <v>14</v>
      </c>
      <c r="C2" s="11"/>
      <c r="D2" s="11"/>
    </row>
    <row r="3" spans="2:31" ht="15.75" x14ac:dyDescent="0.25">
      <c r="B3" s="150" t="s">
        <v>130</v>
      </c>
      <c r="C3" s="151"/>
      <c r="D3" s="151"/>
    </row>
    <row r="4" spans="2:31" ht="15.75" x14ac:dyDescent="0.25">
      <c r="B4" s="152" t="s">
        <v>127</v>
      </c>
      <c r="C4" s="13"/>
      <c r="D4" s="1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31" ht="15.75" x14ac:dyDescent="0.25">
      <c r="D5" s="5"/>
    </row>
    <row r="6" spans="2:31" ht="15.75" customHeight="1" x14ac:dyDescent="0.25">
      <c r="B6" s="177" t="s">
        <v>124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</row>
    <row r="7" spans="2:31" s="96" customFormat="1" ht="20.25" customHeight="1" x14ac:dyDescent="0.25">
      <c r="B7" s="180" t="s">
        <v>128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</row>
    <row r="8" spans="2:31" s="96" customFormat="1" ht="20.25" customHeight="1" x14ac:dyDescent="0.25">
      <c r="B8" s="183" t="s">
        <v>117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/>
    </row>
    <row r="9" spans="2:31" s="96" customFormat="1" ht="20.25" customHeight="1" x14ac:dyDescent="0.25">
      <c r="B9" s="186" t="s">
        <v>136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8"/>
    </row>
    <row r="10" spans="2:31" ht="15.75" x14ac:dyDescent="0.25">
      <c r="D10" s="5"/>
    </row>
    <row r="11" spans="2:31" s="9" customFormat="1" ht="15.75" x14ac:dyDescent="0.25">
      <c r="B11" s="64" t="s">
        <v>13</v>
      </c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  <c r="Q11" s="67"/>
      <c r="R11" s="67"/>
      <c r="S11" s="67"/>
      <c r="T11" s="67"/>
      <c r="U11" s="68"/>
    </row>
    <row r="12" spans="2:31" x14ac:dyDescent="0.25">
      <c r="B12" s="29"/>
      <c r="C12" s="2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7"/>
      <c r="R12" s="44"/>
      <c r="S12" s="44"/>
      <c r="T12" s="44"/>
      <c r="U12" s="43"/>
    </row>
    <row r="13" spans="2:31" ht="15.75" x14ac:dyDescent="0.25">
      <c r="B13" s="158" t="s">
        <v>25</v>
      </c>
      <c r="C13" s="26"/>
      <c r="D13" s="41" t="s">
        <v>30</v>
      </c>
      <c r="M13" s="169" t="str">
        <f>IF(SUM(G79:G80)=2, "Compare the new 2021 HDIS baseline data to the HHAP-3 performance target for 2021 to see if you are on-track to achieve your HHAP-3 goal. Consider how this new data informs your 2025 HHAP-4 goal.", "")</f>
        <v/>
      </c>
      <c r="N13" s="169"/>
      <c r="O13" s="169"/>
      <c r="P13" s="20"/>
      <c r="Q13" s="161" t="s">
        <v>102</v>
      </c>
      <c r="R13" s="162"/>
      <c r="S13" s="162"/>
      <c r="T13" s="162"/>
      <c r="U13" s="163"/>
      <c r="W13" s="59" t="s">
        <v>10</v>
      </c>
      <c r="X13" s="4"/>
      <c r="Y13" s="4"/>
      <c r="Z13" s="4"/>
      <c r="AA13" s="4"/>
      <c r="AB13" s="4"/>
      <c r="AC13" s="4"/>
      <c r="AD13" s="4"/>
      <c r="AE13" s="4"/>
    </row>
    <row r="14" spans="2:31" ht="8.25" customHeight="1" thickBot="1" x14ac:dyDescent="0.3">
      <c r="B14" s="158"/>
      <c r="C14" s="19"/>
      <c r="D14" s="12"/>
      <c r="L14" s="189" t="s">
        <v>114</v>
      </c>
      <c r="M14" s="169"/>
      <c r="N14" s="169"/>
      <c r="O14" s="169"/>
      <c r="P14" s="125"/>
      <c r="U14" s="20"/>
    </row>
    <row r="15" spans="2:31" ht="8.25" customHeight="1" x14ac:dyDescent="0.25">
      <c r="B15" s="95"/>
      <c r="C15" s="19"/>
      <c r="D15" s="12"/>
      <c r="G15" s="109"/>
      <c r="H15" s="112"/>
      <c r="I15" s="113"/>
      <c r="J15" s="113"/>
      <c r="K15" s="113"/>
      <c r="L15" s="190"/>
      <c r="M15" s="169"/>
      <c r="N15" s="169"/>
      <c r="O15" s="169"/>
      <c r="P15" s="125"/>
      <c r="U15" s="20"/>
    </row>
    <row r="16" spans="2:31" ht="16.5" thickBot="1" x14ac:dyDescent="0.3">
      <c r="B16" s="28"/>
      <c r="C16" s="19"/>
      <c r="D16" s="14" t="s">
        <v>0</v>
      </c>
      <c r="E16" s="14" t="s">
        <v>1</v>
      </c>
      <c r="F16" s="14" t="s">
        <v>2</v>
      </c>
      <c r="G16" s="111" t="s">
        <v>3</v>
      </c>
      <c r="H16" s="14" t="s">
        <v>4</v>
      </c>
      <c r="I16" s="14" t="s">
        <v>5</v>
      </c>
      <c r="J16" s="14" t="s">
        <v>6</v>
      </c>
      <c r="K16" s="14" t="s">
        <v>7</v>
      </c>
      <c r="L16" s="1"/>
      <c r="M16" s="169"/>
      <c r="N16" s="169"/>
      <c r="O16" s="169"/>
      <c r="P16" s="125"/>
      <c r="Q16" s="1"/>
      <c r="R16" s="1"/>
      <c r="S16" s="1"/>
      <c r="T16" s="1"/>
      <c r="U16" s="27"/>
      <c r="V16" s="1"/>
      <c r="X16" s="60" t="s">
        <v>0</v>
      </c>
      <c r="Y16" s="60" t="s">
        <v>1</v>
      </c>
      <c r="Z16" s="60" t="s">
        <v>2</v>
      </c>
      <c r="AA16" s="60" t="s">
        <v>3</v>
      </c>
      <c r="AB16" s="60" t="s">
        <v>4</v>
      </c>
      <c r="AC16" s="60" t="s">
        <v>5</v>
      </c>
      <c r="AD16" s="60" t="s">
        <v>6</v>
      </c>
      <c r="AE16" s="60" t="s">
        <v>7</v>
      </c>
    </row>
    <row r="17" spans="2:31" s="9" customFormat="1" ht="16.5" thickBot="1" x14ac:dyDescent="0.3">
      <c r="B17" s="28"/>
      <c r="C17" s="21"/>
      <c r="D17" s="92"/>
      <c r="E17" s="92"/>
      <c r="F17" s="93"/>
      <c r="G17" s="106"/>
      <c r="H17" s="100" t="str">
        <f>IF($G$79=1, G17+$G$77, "")</f>
        <v/>
      </c>
      <c r="I17" s="83" t="str">
        <f>IF($G$79=1, H17+$G$77, "")</f>
        <v/>
      </c>
      <c r="J17" s="83" t="str">
        <f>IF($G$79=1, I17+$G$77, "")</f>
        <v/>
      </c>
      <c r="K17" s="83" t="str">
        <f>IF($G$79=1, J17+$G$77, "")</f>
        <v/>
      </c>
      <c r="L17" s="16"/>
      <c r="M17" s="169"/>
      <c r="N17" s="169"/>
      <c r="O17" s="169"/>
      <c r="P17" s="125"/>
      <c r="Q17" s="16"/>
      <c r="R17" s="16"/>
      <c r="S17" s="16"/>
      <c r="T17" s="16"/>
      <c r="U17" s="22"/>
      <c r="V17" s="16"/>
      <c r="W17" s="61" t="s">
        <v>11</v>
      </c>
      <c r="X17" s="15" t="e">
        <f>IF($G$79=1, D17, NA())</f>
        <v>#N/A</v>
      </c>
      <c r="Y17" s="15" t="e">
        <f>IF($G$79=1, E17, NA())</f>
        <v>#N/A</v>
      </c>
      <c r="Z17" s="15" t="e">
        <f>IF($G$79=1, F17, NA())</f>
        <v>#N/A</v>
      </c>
      <c r="AA17" s="15" t="e">
        <f>IF($G$79=1, G17, NA())</f>
        <v>#N/A</v>
      </c>
      <c r="AB17" s="15"/>
      <c r="AC17" s="15"/>
      <c r="AD17" s="15"/>
      <c r="AE17" s="15"/>
    </row>
    <row r="18" spans="2:31" ht="15.75" x14ac:dyDescent="0.25">
      <c r="B18" s="28"/>
      <c r="C18" s="19"/>
      <c r="D18" s="172" t="s">
        <v>8</v>
      </c>
      <c r="E18" s="172"/>
      <c r="F18" s="172"/>
      <c r="G18" s="173"/>
      <c r="H18" s="172" t="s">
        <v>9</v>
      </c>
      <c r="I18" s="172"/>
      <c r="J18" s="172"/>
      <c r="K18" s="172"/>
      <c r="L18" s="72"/>
      <c r="M18" s="169"/>
      <c r="N18" s="169"/>
      <c r="O18" s="169"/>
      <c r="P18" s="125"/>
      <c r="Q18" s="2"/>
      <c r="R18" s="2"/>
      <c r="S18" s="2"/>
      <c r="T18" s="2"/>
      <c r="U18" s="32"/>
      <c r="V18" s="2"/>
      <c r="W18" s="10" t="s">
        <v>12</v>
      </c>
      <c r="X18" s="15"/>
      <c r="Y18" s="15"/>
      <c r="Z18" s="15"/>
      <c r="AA18" s="15" t="e">
        <f>IF($G$79=1, G17, NA())</f>
        <v>#N/A</v>
      </c>
      <c r="AB18" s="15" t="e">
        <f>IF($G$79=1, H17, NA())</f>
        <v>#N/A</v>
      </c>
      <c r="AC18" s="15" t="e">
        <f>IF($G$79=1, I17, NA())</f>
        <v>#N/A</v>
      </c>
      <c r="AD18" s="15" t="e">
        <f>IF($G$79=1, J17, NA())</f>
        <v>#N/A</v>
      </c>
      <c r="AE18" s="15" t="e">
        <f>IF($G$79=1, K17, NA())</f>
        <v>#N/A</v>
      </c>
    </row>
    <row r="19" spans="2:31" ht="15.75" x14ac:dyDescent="0.25">
      <c r="B19" s="28"/>
      <c r="D19" s="37"/>
      <c r="E19" s="37"/>
      <c r="F19" s="37"/>
      <c r="G19" s="107"/>
      <c r="H19" s="37"/>
      <c r="I19" s="37"/>
      <c r="J19" s="37"/>
      <c r="K19" s="37"/>
      <c r="L19" s="37"/>
      <c r="M19" s="37"/>
      <c r="N19" s="37"/>
      <c r="O19" s="37"/>
      <c r="P19" s="32"/>
      <c r="Q19" s="2"/>
      <c r="R19" s="2"/>
      <c r="S19" s="2"/>
      <c r="T19" s="2"/>
      <c r="U19" s="32"/>
      <c r="V19" s="2"/>
      <c r="W19" s="10" t="s">
        <v>15</v>
      </c>
      <c r="X19" s="15"/>
      <c r="Y19" s="15"/>
      <c r="Z19" s="15" t="e">
        <f>IF($G$79=1, F17, NA())</f>
        <v>#N/A</v>
      </c>
      <c r="AA19" s="15" t="e">
        <f>IF(SUM($G$79:$G$80)=2, G24, NA())</f>
        <v>#N/A</v>
      </c>
      <c r="AB19" s="15" t="e">
        <f>IF(SUM($G$79:$G$80)=2, H24, NA())</f>
        <v>#N/A</v>
      </c>
      <c r="AC19" s="15" t="e">
        <f>IF(SUM($G$79:$G$80)=2, I24, NA())</f>
        <v>#N/A</v>
      </c>
      <c r="AD19" s="15" t="e">
        <f>IF(SUM($G$79:$G$80)=2, J24, NA())</f>
        <v>#N/A</v>
      </c>
      <c r="AE19" s="15"/>
    </row>
    <row r="20" spans="2:31" ht="15" customHeight="1" x14ac:dyDescent="0.25">
      <c r="B20" s="29"/>
      <c r="C20" s="17"/>
      <c r="D20" s="17"/>
      <c r="E20" s="17"/>
      <c r="F20" s="17"/>
      <c r="G20" s="108"/>
      <c r="H20" s="17"/>
      <c r="I20" s="30"/>
      <c r="J20" s="30"/>
      <c r="K20" s="87"/>
      <c r="L20" s="87"/>
      <c r="M20" s="87"/>
      <c r="N20" s="87"/>
      <c r="O20" s="87"/>
      <c r="P20" s="31"/>
      <c r="Q20" s="2"/>
      <c r="R20" s="2"/>
      <c r="S20" s="2"/>
      <c r="T20" s="2"/>
      <c r="U20" s="32"/>
      <c r="V20" s="2"/>
      <c r="W20" s="10" t="s">
        <v>31</v>
      </c>
      <c r="X20" s="15"/>
      <c r="Y20" s="15"/>
      <c r="Z20" s="15"/>
      <c r="AA20" s="15" t="e">
        <f>IF($G$79=1, G17, NA())</f>
        <v>#N/A</v>
      </c>
      <c r="AB20" s="15" t="e">
        <f>IF(SUM($G$79,$G$81)=2, H31, NA())</f>
        <v>#N/A</v>
      </c>
      <c r="AC20" s="15" t="e">
        <f>IF(SUM($G$79,$G$81)=2, I31, NA())</f>
        <v>#N/A</v>
      </c>
      <c r="AD20" s="15" t="e">
        <f>IF(SUM($G$79,$G$81)=2, J31, NA())</f>
        <v>#N/A</v>
      </c>
      <c r="AE20" s="15" t="e">
        <f>IF(SUM($G$79,$G$81)=2, K31, NA())</f>
        <v>#N/A</v>
      </c>
    </row>
    <row r="21" spans="2:31" x14ac:dyDescent="0.25">
      <c r="B21" s="158" t="s">
        <v>26</v>
      </c>
      <c r="D21" s="41" t="s">
        <v>29</v>
      </c>
      <c r="G21" s="109"/>
      <c r="I21" s="2"/>
      <c r="J21" s="2"/>
      <c r="K21" s="122"/>
      <c r="L21" s="122"/>
      <c r="M21" s="122"/>
      <c r="N21" s="122"/>
      <c r="O21" s="122"/>
      <c r="P21" s="32"/>
      <c r="Q21" s="2"/>
      <c r="R21" s="2"/>
      <c r="S21" s="2"/>
      <c r="T21" s="2"/>
      <c r="U21" s="32"/>
      <c r="V21" s="2"/>
    </row>
    <row r="22" spans="2:31" x14ac:dyDescent="0.25">
      <c r="B22" s="158"/>
      <c r="D22" s="12"/>
      <c r="G22" s="109"/>
      <c r="I22" s="2"/>
      <c r="J22" s="2"/>
      <c r="K22" s="122"/>
      <c r="L22" s="122"/>
      <c r="M22" s="122"/>
      <c r="N22" s="122"/>
      <c r="O22" s="122"/>
      <c r="P22" s="32"/>
      <c r="Q22" s="2"/>
      <c r="R22" s="2"/>
      <c r="S22" s="2"/>
      <c r="T22" s="2"/>
      <c r="U22" s="32"/>
      <c r="V22" s="2"/>
      <c r="X22" s="8"/>
      <c r="Y22" s="8"/>
      <c r="Z22" s="8"/>
      <c r="AA22" s="8"/>
      <c r="AB22" s="16"/>
      <c r="AC22" s="16"/>
      <c r="AD22" s="16"/>
      <c r="AE22" s="16"/>
    </row>
    <row r="23" spans="2:31" ht="15" customHeight="1" thickBot="1" x14ac:dyDescent="0.3">
      <c r="B23" s="158"/>
      <c r="G23" s="110" t="s">
        <v>3</v>
      </c>
      <c r="H23" s="14" t="s">
        <v>4</v>
      </c>
      <c r="I23" s="14" t="s">
        <v>5</v>
      </c>
      <c r="J23" s="1" t="s">
        <v>6</v>
      </c>
      <c r="K23" s="122"/>
      <c r="L23" s="122"/>
      <c r="N23" s="89"/>
      <c r="O23" s="89"/>
      <c r="P23" s="123"/>
      <c r="Q23" s="2"/>
      <c r="R23" s="2"/>
      <c r="S23" s="2"/>
      <c r="T23" s="2"/>
      <c r="U23" s="32"/>
      <c r="V23" s="2"/>
      <c r="X23" s="8"/>
      <c r="Y23" s="8"/>
      <c r="Z23" s="8"/>
      <c r="AA23" s="8"/>
      <c r="AB23" s="16"/>
      <c r="AC23" s="16"/>
      <c r="AD23" s="16"/>
      <c r="AE23" s="16"/>
    </row>
    <row r="24" spans="2:31" ht="16.5" thickBot="1" x14ac:dyDescent="0.3">
      <c r="B24" s="34"/>
      <c r="C24" s="33"/>
      <c r="D24" s="36" t="s">
        <v>16</v>
      </c>
      <c r="E24" s="6"/>
      <c r="F24" s="6"/>
      <c r="G24" s="105" t="str">
        <f>IF(SUM($G$80, G79)=2,(($J$24-$F$17)/4)+F17, "")</f>
        <v/>
      </c>
      <c r="H24" s="101" t="str">
        <f>IF(SUM($G$80, G79)=2,(($J$24-$F$17)/4)+G24, "")</f>
        <v/>
      </c>
      <c r="I24" s="102" t="str">
        <f>IF(SUM($G$80, G79)=2,(($J$24-$F$17)/4)+H24, "")</f>
        <v/>
      </c>
      <c r="J24" s="104"/>
      <c r="K24" s="114"/>
      <c r="L24" s="115"/>
      <c r="M24" s="89"/>
      <c r="N24" s="89"/>
      <c r="O24" s="89"/>
      <c r="P24" s="123"/>
      <c r="Q24" s="2"/>
      <c r="R24" s="2"/>
      <c r="S24" s="2"/>
      <c r="T24" s="2"/>
      <c r="U24" s="32"/>
      <c r="V24" s="2"/>
    </row>
    <row r="25" spans="2:31" ht="36" customHeight="1" x14ac:dyDescent="0.25">
      <c r="B25" s="34"/>
      <c r="D25" s="155" t="str">
        <f>IF(SUM(G79:G80)=2, "To achieve this goal, you anticipated an average annual change of "&amp;ROUND((J24-F17)/4, 0)&amp;" between baseline year '20 and HHAP-3 goal setting year '24.", "")</f>
        <v/>
      </c>
      <c r="E25" s="155"/>
      <c r="F25" s="155"/>
      <c r="G25" s="156"/>
      <c r="H25" s="155"/>
      <c r="I25" s="157"/>
      <c r="J25" s="103" t="s">
        <v>19</v>
      </c>
      <c r="K25" s="89"/>
      <c r="L25" s="116"/>
      <c r="M25" s="89"/>
      <c r="N25" s="89"/>
      <c r="O25" s="89"/>
      <c r="P25" s="123"/>
      <c r="Q25" s="2"/>
      <c r="R25" s="2"/>
      <c r="S25" s="2"/>
      <c r="T25" s="2"/>
      <c r="U25" s="32"/>
      <c r="V25" s="2"/>
    </row>
    <row r="26" spans="2:31" ht="15" customHeight="1" x14ac:dyDescent="0.25">
      <c r="B26" s="35"/>
      <c r="C26" s="4"/>
      <c r="D26" s="4"/>
      <c r="E26" s="4"/>
      <c r="F26" s="4"/>
      <c r="G26" s="4"/>
      <c r="H26" s="4"/>
      <c r="I26" s="24"/>
      <c r="J26" s="24"/>
      <c r="K26" s="88"/>
      <c r="L26" s="117"/>
      <c r="M26" s="88"/>
      <c r="N26" s="88"/>
      <c r="O26" s="88"/>
      <c r="P26" s="124"/>
      <c r="Q26" s="2"/>
      <c r="R26" s="2"/>
      <c r="S26" s="2"/>
      <c r="T26" s="2"/>
      <c r="U26" s="32"/>
      <c r="V26" s="2"/>
      <c r="AB26" s="3"/>
      <c r="AC26" s="3"/>
      <c r="AD26" s="3"/>
      <c r="AE26" s="3"/>
    </row>
    <row r="27" spans="2:31" ht="15" customHeight="1" x14ac:dyDescent="0.25">
      <c r="B27" s="29"/>
      <c r="C27" s="17"/>
      <c r="D27" s="17"/>
      <c r="E27" s="17"/>
      <c r="F27" s="17"/>
      <c r="G27" s="17"/>
      <c r="H27" s="17"/>
      <c r="I27" s="30"/>
      <c r="J27" s="30"/>
      <c r="K27" s="90"/>
      <c r="L27" s="118"/>
      <c r="M27" s="121"/>
      <c r="N27" s="90"/>
      <c r="O27" s="30"/>
      <c r="P27" s="31"/>
      <c r="Q27" s="2"/>
      <c r="R27" s="2"/>
      <c r="S27" s="2"/>
      <c r="T27" s="2"/>
      <c r="U27" s="32"/>
      <c r="V27" s="2"/>
      <c r="AB27" s="3"/>
      <c r="AC27" s="3"/>
      <c r="AD27" s="3"/>
      <c r="AE27" s="3"/>
    </row>
    <row r="28" spans="2:31" x14ac:dyDescent="0.25">
      <c r="B28" s="158" t="s">
        <v>27</v>
      </c>
      <c r="D28" s="41" t="s">
        <v>28</v>
      </c>
      <c r="I28" s="2"/>
      <c r="J28" s="2"/>
      <c r="K28" s="91"/>
      <c r="L28" s="119"/>
      <c r="M28" s="169" t="str">
        <f>IFERROR(IF(SUM(G80:G81)=2,"The 2025 goal represents a "&amp;ROUND(ABS(G82*100), 2)&amp;IF(G82&lt;0, "% decrease", IF(G82&gt;0, "% increase", "% change"))&amp;" relative to your 2024 goal. Please describe local efforts underway or other community factors that will justify this change in the narrative section of 'TBL. 4' in the HHAP-4 data tables file.", ""),"")</f>
        <v/>
      </c>
      <c r="N28" s="169"/>
      <c r="O28" s="169"/>
      <c r="P28" s="32"/>
      <c r="Q28" s="2"/>
      <c r="R28" s="2"/>
      <c r="S28" s="2"/>
      <c r="T28" s="2"/>
      <c r="U28" s="32"/>
      <c r="V28" s="2"/>
      <c r="AB28" s="3"/>
      <c r="AC28" s="3"/>
      <c r="AD28" s="3"/>
      <c r="AE28" s="3"/>
    </row>
    <row r="29" spans="2:31" x14ac:dyDescent="0.25">
      <c r="B29" s="158"/>
      <c r="I29" s="2"/>
      <c r="J29" s="2"/>
      <c r="K29" s="91"/>
      <c r="L29" s="119"/>
      <c r="M29" s="169"/>
      <c r="N29" s="169"/>
      <c r="O29" s="169"/>
      <c r="P29" s="32"/>
      <c r="Q29" s="2"/>
      <c r="R29" s="2"/>
      <c r="S29" s="2"/>
      <c r="T29" s="2"/>
      <c r="U29" s="32"/>
      <c r="V29" s="2"/>
      <c r="AB29" s="3"/>
      <c r="AC29" s="3"/>
      <c r="AD29" s="3"/>
      <c r="AE29" s="3"/>
    </row>
    <row r="30" spans="2:31" ht="15.75" thickBot="1" x14ac:dyDescent="0.3">
      <c r="B30" s="158"/>
      <c r="H30" s="14" t="s">
        <v>4</v>
      </c>
      <c r="I30" s="14" t="s">
        <v>5</v>
      </c>
      <c r="J30" s="14" t="s">
        <v>6</v>
      </c>
      <c r="K30" s="1" t="s">
        <v>7</v>
      </c>
      <c r="L30" s="120"/>
      <c r="M30" s="169"/>
      <c r="N30" s="169"/>
      <c r="O30" s="169"/>
      <c r="P30" s="32"/>
      <c r="Q30" s="2"/>
      <c r="R30" s="2"/>
      <c r="S30" s="2"/>
      <c r="T30" s="2"/>
      <c r="U30" s="32"/>
      <c r="V30" s="2"/>
      <c r="AB30" s="3"/>
      <c r="AC30" s="3"/>
      <c r="AD30" s="3"/>
      <c r="AE30" s="3"/>
    </row>
    <row r="31" spans="2:31" ht="15.75" thickBot="1" x14ac:dyDescent="0.3">
      <c r="B31" s="158"/>
      <c r="D31" s="36" t="s">
        <v>18</v>
      </c>
      <c r="E31" s="7"/>
      <c r="F31" s="7"/>
      <c r="G31" s="7"/>
      <c r="H31" s="84" t="str">
        <f>IF(SUM($G$81, $G$79)=2, G17+$G$78, "")</f>
        <v/>
      </c>
      <c r="I31" s="84" t="str">
        <f>IF(SUM($G$79, $G$81)=2, H31+$G$78, "")</f>
        <v/>
      </c>
      <c r="J31" s="102" t="str">
        <f>IF(SUM($G$79, $G$81)=2, I31+$G$78, "")</f>
        <v/>
      </c>
      <c r="K31" s="104"/>
      <c r="L31" s="99"/>
      <c r="M31" s="169"/>
      <c r="N31" s="169"/>
      <c r="O31" s="169"/>
      <c r="P31" s="20"/>
      <c r="U31" s="20"/>
    </row>
    <row r="32" spans="2:31" ht="36" x14ac:dyDescent="0.25">
      <c r="B32" s="39"/>
      <c r="D32" s="155" t="str">
        <f>IF(SUM(G79,G81)=2, "To achieve this goal, anticipate an average annual change of "&amp;ROUND((K31-G17)/4, 0)&amp;" between baseline year '21 and HHAP-4 goal setting year '25.", "")</f>
        <v/>
      </c>
      <c r="E32" s="155"/>
      <c r="F32" s="155"/>
      <c r="G32" s="155"/>
      <c r="H32" s="155"/>
      <c r="I32" s="155"/>
      <c r="J32" s="157"/>
      <c r="K32" s="103" t="s">
        <v>17</v>
      </c>
      <c r="L32" s="73"/>
      <c r="M32" s="169"/>
      <c r="N32" s="169"/>
      <c r="O32" s="169"/>
      <c r="P32" s="20"/>
      <c r="U32" s="20"/>
    </row>
    <row r="33" spans="2:31" ht="18.75" x14ac:dyDescent="0.25">
      <c r="B33" s="4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8"/>
      <c r="Q33" s="4"/>
      <c r="R33" s="4"/>
      <c r="S33" s="4"/>
      <c r="T33" s="4"/>
      <c r="U33" s="38"/>
    </row>
    <row r="34" spans="2:31" ht="14.25" customHeight="1" x14ac:dyDescent="0.25">
      <c r="B34" s="42"/>
    </row>
    <row r="35" spans="2:31" ht="18.75" customHeight="1" x14ac:dyDescent="0.25">
      <c r="B35" s="174" t="s">
        <v>114</v>
      </c>
      <c r="C35" s="175" t="s">
        <v>125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</row>
    <row r="36" spans="2:31" ht="18.75" customHeight="1" x14ac:dyDescent="0.25">
      <c r="B36" s="174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</row>
    <row r="37" spans="2:31" ht="18.75" customHeight="1" x14ac:dyDescent="0.25">
      <c r="B37" s="174"/>
      <c r="C37" s="176" t="s">
        <v>115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2:31" ht="14.25" customHeight="1" x14ac:dyDescent="0.25">
      <c r="B38" s="42"/>
    </row>
    <row r="39" spans="2:31" x14ac:dyDescent="0.25">
      <c r="B39" s="64" t="s">
        <v>32</v>
      </c>
      <c r="C39" s="65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67"/>
      <c r="R39" s="67"/>
      <c r="S39" s="67"/>
      <c r="T39" s="67"/>
      <c r="U39" s="68"/>
    </row>
    <row r="40" spans="2:31" x14ac:dyDescent="0.25">
      <c r="B40" s="2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25"/>
      <c r="R40" s="17"/>
      <c r="S40" s="17"/>
      <c r="T40" s="17"/>
      <c r="U40" s="18"/>
    </row>
    <row r="41" spans="2:31" x14ac:dyDescent="0.25">
      <c r="B41" s="158" t="s">
        <v>54</v>
      </c>
      <c r="D41" s="12" t="s">
        <v>109</v>
      </c>
      <c r="P41" s="20"/>
      <c r="Q41" s="161" t="s">
        <v>101</v>
      </c>
      <c r="R41" s="162"/>
      <c r="S41" s="162"/>
      <c r="T41" s="162"/>
      <c r="U41" s="163"/>
      <c r="X41" s="62" t="s">
        <v>0</v>
      </c>
      <c r="Y41" s="62" t="s">
        <v>1</v>
      </c>
      <c r="Z41" s="62" t="s">
        <v>2</v>
      </c>
      <c r="AA41" s="62" t="s">
        <v>3</v>
      </c>
      <c r="AB41" s="62" t="s">
        <v>4</v>
      </c>
      <c r="AC41" s="62" t="s">
        <v>5</v>
      </c>
      <c r="AD41" s="62" t="s">
        <v>6</v>
      </c>
      <c r="AE41" s="62" t="s">
        <v>7</v>
      </c>
    </row>
    <row r="42" spans="2:31" x14ac:dyDescent="0.25">
      <c r="B42" s="158"/>
      <c r="D42" s="164"/>
      <c r="E42" s="165"/>
      <c r="F42" s="165"/>
      <c r="G42" s="165"/>
      <c r="H42" s="165"/>
      <c r="I42" s="165"/>
      <c r="J42" s="165"/>
      <c r="K42" s="166"/>
      <c r="L42" s="75"/>
      <c r="M42" s="75"/>
      <c r="N42" s="75"/>
      <c r="O42" s="75"/>
      <c r="P42" s="20"/>
      <c r="Q42" s="19"/>
      <c r="U42" s="20"/>
      <c r="W42" s="10" t="s">
        <v>99</v>
      </c>
      <c r="X42" s="63" t="e">
        <f>IF(SUM($G$86,$G$79)=2,D58/D17,NA())</f>
        <v>#N/A</v>
      </c>
      <c r="Y42" s="63" t="e">
        <f>IF(SUM($G$86,$G$79)=2,E58/E17,NA())</f>
        <v>#N/A</v>
      </c>
      <c r="Z42" s="63" t="e">
        <f>IF(SUM($G$86,$G$79)=2,F58/F17,NA())</f>
        <v>#N/A</v>
      </c>
      <c r="AA42" s="63" t="e">
        <f>IF(SUM($G$86,$G$79)=2,G58/G17,NA())</f>
        <v>#N/A</v>
      </c>
      <c r="AB42" s="10"/>
      <c r="AC42" s="10"/>
      <c r="AD42" s="10"/>
      <c r="AE42" s="10"/>
    </row>
    <row r="43" spans="2:31" x14ac:dyDescent="0.25">
      <c r="B43" s="34"/>
      <c r="D43" s="85" t="str">
        <f>IF(D42="Other", "If other, please identify the population:", "")</f>
        <v/>
      </c>
      <c r="P43" s="20"/>
      <c r="Q43" s="19"/>
      <c r="U43" s="20"/>
      <c r="W43" s="10" t="s">
        <v>100</v>
      </c>
      <c r="X43" s="10"/>
      <c r="Y43" s="10"/>
      <c r="Z43" s="10"/>
      <c r="AA43" s="63" t="e">
        <f>IF(SUM($G$86,$G$79)=2,G58/G17,NA())</f>
        <v>#N/A</v>
      </c>
      <c r="AB43" s="63" t="e">
        <f>IF(H17&lt;=0,NA(),IF(SUM($G$86,$G$79)=2,H58/H17,NA()))</f>
        <v>#N/A</v>
      </c>
      <c r="AC43" s="63" t="e">
        <f>IF(I17&lt;=0,NA(),IF(SUM($G$86,$G$79)=2,I58/I17,NA()))</f>
        <v>#N/A</v>
      </c>
      <c r="AD43" s="63" t="e">
        <f>IF(J17&lt;=0,NA(),IF(SUM($G$86,$G$79)=2,J58/J17,NA()))</f>
        <v>#N/A</v>
      </c>
      <c r="AE43" s="63" t="e">
        <f>IF(K17&lt;=0,NA(),IF(SUM($G$86,$G$79)=2,K58/K17,NA()))</f>
        <v>#N/A</v>
      </c>
    </row>
    <row r="44" spans="2:31" x14ac:dyDescent="0.25">
      <c r="B44" s="34"/>
      <c r="D44" s="167"/>
      <c r="E44" s="167"/>
      <c r="F44" s="167"/>
      <c r="G44" s="167"/>
      <c r="H44" s="167"/>
      <c r="I44" s="167"/>
      <c r="J44" s="167"/>
      <c r="K44" s="167"/>
      <c r="P44" s="20"/>
      <c r="Q44" s="19"/>
      <c r="U44" s="20"/>
      <c r="W44" s="10"/>
      <c r="X44" s="10"/>
      <c r="Y44" s="10"/>
      <c r="Z44" s="10"/>
      <c r="AA44" s="63"/>
      <c r="AB44" s="63"/>
      <c r="AC44" s="63"/>
      <c r="AD44" s="63"/>
      <c r="AE44" s="63"/>
    </row>
    <row r="45" spans="2:31" x14ac:dyDescent="0.25">
      <c r="B45" s="34"/>
      <c r="P45" s="20"/>
      <c r="Q45" s="19"/>
      <c r="U45" s="20"/>
      <c r="W45" s="10"/>
      <c r="X45" s="10"/>
      <c r="Y45" s="10"/>
      <c r="Z45" s="10"/>
      <c r="AA45" s="63"/>
      <c r="AB45" s="63"/>
      <c r="AC45" s="63"/>
      <c r="AD45" s="63"/>
      <c r="AE45" s="63"/>
    </row>
    <row r="46" spans="2:31" x14ac:dyDescent="0.25">
      <c r="B46" s="34"/>
      <c r="D46" s="12" t="s">
        <v>93</v>
      </c>
      <c r="P46" s="20"/>
      <c r="Q46" s="19"/>
      <c r="U46" s="20"/>
      <c r="W46" s="10" t="s">
        <v>15</v>
      </c>
      <c r="X46" s="10"/>
      <c r="Y46" s="10"/>
      <c r="Z46" s="63" t="e">
        <f>IF(SUM($G$79, $G$80, $G$87,$G$86)=4, Z42, NA())</f>
        <v>#N/A</v>
      </c>
      <c r="AA46" s="63" t="e">
        <f>IF(SUM($G$79, $G$80, $G$87,$G$86)=4, G65/G24, NA())</f>
        <v>#N/A</v>
      </c>
      <c r="AB46" s="63" t="e">
        <f>IF(SUM($G$79, $G$80, $G$87,$G$86)=4, H65/H24, NA())</f>
        <v>#N/A</v>
      </c>
      <c r="AC46" s="63" t="e">
        <f>IF(SUM($G$79, $G$80, $G$87,$G$86)=4, I65/I24, NA())</f>
        <v>#N/A</v>
      </c>
      <c r="AD46" s="63" t="e">
        <f>IF(SUM($G$79, $G$80, $G$87,$G$86)=4, J65/J24, NA())</f>
        <v>#N/A</v>
      </c>
      <c r="AE46" s="10"/>
    </row>
    <row r="47" spans="2:31" ht="14.25" customHeight="1" x14ac:dyDescent="0.25">
      <c r="B47" s="34"/>
      <c r="D47" s="94"/>
      <c r="E47" s="168" t="str">
        <f>IF(D47="No", "If you've chosen a different population than what was identified in the HHAP-3 application, please explain your rationale in the narrative section of 'TBL 4. Outcome Goals'", "")</f>
        <v/>
      </c>
      <c r="F47" s="168"/>
      <c r="G47" s="168"/>
      <c r="H47" s="168"/>
      <c r="I47" s="168"/>
      <c r="J47" s="168"/>
      <c r="K47" s="168"/>
      <c r="L47" s="168"/>
      <c r="M47" s="168"/>
      <c r="N47" s="168"/>
      <c r="P47" s="20"/>
      <c r="Q47" s="19"/>
      <c r="U47" s="20"/>
      <c r="W47" s="10" t="s">
        <v>31</v>
      </c>
      <c r="X47" s="10"/>
      <c r="Y47" s="10"/>
      <c r="Z47" s="10"/>
      <c r="AA47" s="63" t="e">
        <f>IF(SUM($G$79, $G$86, $G$81,$G$88)=4, G58/G17, NA())</f>
        <v>#N/A</v>
      </c>
      <c r="AB47" s="63" t="e">
        <f>IF(SUM($G$79, $G$86, $G$81,$G$88)=4, H72/H31, NA())</f>
        <v>#N/A</v>
      </c>
      <c r="AC47" s="63" t="e">
        <f>IF(SUM($G$79, $G$86, $G$81,$G$88)=4, I72/I31, NA())</f>
        <v>#N/A</v>
      </c>
      <c r="AD47" s="63" t="e">
        <f>IF(SUM($G$79, $G$86, $G$81,$G$88)=4, J72/J31, NA())</f>
        <v>#N/A</v>
      </c>
      <c r="AE47" s="63" t="e">
        <f>IF(SUM($G$79, $G$86, $G$81,$G$88)=4, K72/K31, NA())</f>
        <v>#N/A</v>
      </c>
    </row>
    <row r="48" spans="2:31" x14ac:dyDescent="0.25">
      <c r="B48" s="34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P48" s="20"/>
      <c r="Q48" s="19"/>
      <c r="U48" s="20"/>
    </row>
    <row r="49" spans="2:21" x14ac:dyDescent="0.25">
      <c r="B49" s="34"/>
      <c r="D49" s="58" t="s">
        <v>105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P49" s="20"/>
      <c r="Q49" s="19"/>
      <c r="U49" s="20"/>
    </row>
    <row r="50" spans="2:21" x14ac:dyDescent="0.25">
      <c r="B50" s="34"/>
      <c r="D50" s="97"/>
      <c r="P50" s="20"/>
      <c r="Q50" s="19"/>
      <c r="U50" s="20"/>
    </row>
    <row r="51" spans="2:21" x14ac:dyDescent="0.25">
      <c r="B51" s="34"/>
      <c r="E51" s="4"/>
      <c r="P51" s="20"/>
      <c r="Q51" s="19"/>
      <c r="U51" s="20"/>
    </row>
    <row r="52" spans="2:21" x14ac:dyDescent="0.25">
      <c r="B52" s="29"/>
      <c r="C52" s="17"/>
      <c r="D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9"/>
      <c r="U52" s="20"/>
    </row>
    <row r="53" spans="2:21" x14ac:dyDescent="0.25">
      <c r="B53" s="158" t="s">
        <v>55</v>
      </c>
      <c r="D53" s="12" t="s">
        <v>56</v>
      </c>
      <c r="M53" s="159" t="str">
        <f>IF(SUM(G86:G87)=2, "Compare the new 2021 HDIS baseline data to the HHAP-3 performance target for 2021 to see if you are on-track to achieve your HHAP-3 goal. Consider how this new data informs your 2025 HHAP-4 goal.", "")</f>
        <v/>
      </c>
      <c r="N53" s="159"/>
      <c r="O53" s="159"/>
      <c r="P53" s="20"/>
      <c r="Q53" s="19"/>
      <c r="U53" s="20"/>
    </row>
    <row r="54" spans="2:21" ht="8.25" customHeight="1" thickBot="1" x14ac:dyDescent="0.3">
      <c r="B54" s="158"/>
      <c r="L54" s="170" t="s">
        <v>114</v>
      </c>
      <c r="M54" s="159"/>
      <c r="N54" s="159"/>
      <c r="O54" s="159"/>
      <c r="P54" s="20"/>
      <c r="Q54" s="19"/>
      <c r="U54" s="20"/>
    </row>
    <row r="55" spans="2:21" ht="8.25" customHeight="1" x14ac:dyDescent="0.25">
      <c r="B55" s="158"/>
      <c r="H55" s="112"/>
      <c r="I55" s="113"/>
      <c r="J55" s="113"/>
      <c r="K55" s="113"/>
      <c r="L55" s="171"/>
      <c r="M55" s="159"/>
      <c r="N55" s="159"/>
      <c r="O55" s="159"/>
      <c r="P55" s="20"/>
      <c r="Q55" s="19"/>
      <c r="U55" s="20"/>
    </row>
    <row r="56" spans="2:21" x14ac:dyDescent="0.25">
      <c r="B56" s="158"/>
      <c r="G56" s="109"/>
      <c r="M56" s="159"/>
      <c r="N56" s="159"/>
      <c r="O56" s="159"/>
      <c r="P56" s="20"/>
      <c r="Q56" s="19"/>
      <c r="U56" s="20"/>
    </row>
    <row r="57" spans="2:21" ht="15.75" thickBot="1" x14ac:dyDescent="0.3">
      <c r="B57" s="158"/>
      <c r="D57" s="14" t="s">
        <v>0</v>
      </c>
      <c r="E57" s="14" t="s">
        <v>1</v>
      </c>
      <c r="F57" s="14" t="s">
        <v>2</v>
      </c>
      <c r="G57" s="111" t="s">
        <v>3</v>
      </c>
      <c r="H57" s="14" t="s">
        <v>4</v>
      </c>
      <c r="I57" s="14" t="s">
        <v>5</v>
      </c>
      <c r="J57" s="14" t="s">
        <v>6</v>
      </c>
      <c r="K57" s="14" t="s">
        <v>7</v>
      </c>
      <c r="L57" s="1"/>
      <c r="M57" s="159"/>
      <c r="N57" s="159"/>
      <c r="O57" s="159"/>
      <c r="P57" s="20"/>
      <c r="Q57" s="19"/>
      <c r="U57" s="20"/>
    </row>
    <row r="58" spans="2:21" ht="15.75" thickBot="1" x14ac:dyDescent="0.3">
      <c r="B58" s="34"/>
      <c r="D58" s="92"/>
      <c r="E58" s="92"/>
      <c r="F58" s="93"/>
      <c r="G58" s="106"/>
      <c r="H58" s="100" t="str">
        <f>IF($G$86=1, G58+$G$84, "")</f>
        <v/>
      </c>
      <c r="I58" s="83" t="str">
        <f>IF($G$86=1, H58+$G$84, "")</f>
        <v/>
      </c>
      <c r="J58" s="83" t="str">
        <f>IF($G$86=1, I58+$G$84, "")</f>
        <v/>
      </c>
      <c r="K58" s="83" t="str">
        <f>IF($G$86=1, J58+$G$84, "")</f>
        <v/>
      </c>
      <c r="L58" s="16"/>
      <c r="M58" s="159"/>
      <c r="N58" s="159"/>
      <c r="O58" s="159"/>
      <c r="P58" s="20"/>
      <c r="Q58" s="19"/>
      <c r="U58" s="20"/>
    </row>
    <row r="59" spans="2:21" x14ac:dyDescent="0.25">
      <c r="B59" s="34"/>
      <c r="D59" s="172" t="s">
        <v>8</v>
      </c>
      <c r="E59" s="172"/>
      <c r="F59" s="172"/>
      <c r="G59" s="173"/>
      <c r="H59" s="172" t="s">
        <v>9</v>
      </c>
      <c r="I59" s="172"/>
      <c r="J59" s="172"/>
      <c r="K59" s="172"/>
      <c r="L59" s="72"/>
      <c r="M59" s="159"/>
      <c r="N59" s="159"/>
      <c r="O59" s="159"/>
      <c r="P59" s="20"/>
      <c r="Q59" s="19"/>
      <c r="U59" s="20"/>
    </row>
    <row r="60" spans="2:21" x14ac:dyDescent="0.25">
      <c r="B60" s="35"/>
      <c r="C60" s="4"/>
      <c r="D60" s="4"/>
      <c r="E60" s="4"/>
      <c r="F60" s="4"/>
      <c r="G60" s="128"/>
      <c r="H60" s="4"/>
      <c r="I60" s="4"/>
      <c r="J60" s="4"/>
      <c r="K60" s="4"/>
      <c r="L60" s="4"/>
      <c r="M60" s="4"/>
      <c r="N60" s="4"/>
      <c r="O60" s="4"/>
      <c r="P60" s="38"/>
      <c r="Q60" s="19"/>
      <c r="U60" s="20"/>
    </row>
    <row r="61" spans="2:21" ht="14.25" customHeight="1" x14ac:dyDescent="0.25">
      <c r="B61" s="29"/>
      <c r="C61" s="17"/>
      <c r="D61" s="17"/>
      <c r="E61" s="17"/>
      <c r="F61" s="17"/>
      <c r="G61" s="108"/>
      <c r="H61" s="17"/>
      <c r="I61" s="17"/>
      <c r="J61" s="17"/>
      <c r="L61" s="126"/>
      <c r="M61" s="126"/>
      <c r="N61" s="126"/>
      <c r="O61" s="126"/>
      <c r="P61" s="18"/>
      <c r="Q61" s="19"/>
      <c r="U61" s="20"/>
    </row>
    <row r="62" spans="2:21" x14ac:dyDescent="0.25">
      <c r="B62" s="158" t="s">
        <v>94</v>
      </c>
      <c r="D62" s="41" t="s">
        <v>98</v>
      </c>
      <c r="G62" s="109"/>
      <c r="K62" s="127"/>
      <c r="L62" s="127"/>
      <c r="M62" s="127"/>
      <c r="N62" s="127"/>
      <c r="O62" s="127"/>
      <c r="P62" s="20"/>
      <c r="Q62" s="19"/>
      <c r="U62" s="20"/>
    </row>
    <row r="63" spans="2:21" x14ac:dyDescent="0.25">
      <c r="B63" s="158"/>
      <c r="D63" s="12"/>
      <c r="G63" s="109"/>
      <c r="I63" s="2"/>
      <c r="J63" s="2"/>
      <c r="K63" s="127"/>
      <c r="L63" s="127"/>
      <c r="N63" s="127"/>
      <c r="O63" s="127"/>
      <c r="P63" s="20"/>
      <c r="Q63" s="19"/>
      <c r="U63" s="20"/>
    </row>
    <row r="64" spans="2:21" ht="15.75" thickBot="1" x14ac:dyDescent="0.3">
      <c r="B64" s="158"/>
      <c r="G64" s="110" t="s">
        <v>3</v>
      </c>
      <c r="H64" s="14" t="s">
        <v>4</v>
      </c>
      <c r="I64" s="14" t="s">
        <v>5</v>
      </c>
      <c r="J64" s="1" t="s">
        <v>6</v>
      </c>
      <c r="K64" s="127"/>
      <c r="L64" s="127"/>
      <c r="M64" s="127"/>
      <c r="N64" s="127"/>
      <c r="O64" s="127"/>
      <c r="P64" s="20"/>
      <c r="Q64" s="19"/>
      <c r="U64" s="20"/>
    </row>
    <row r="65" spans="2:21" ht="15.75" thickBot="1" x14ac:dyDescent="0.3">
      <c r="B65" s="34"/>
      <c r="D65" s="36" t="s">
        <v>16</v>
      </c>
      <c r="E65" s="6"/>
      <c r="F65" s="6"/>
      <c r="G65" s="105" t="str">
        <f>IF(SUM(G86:G87)=2,(($J$65-$F$58)/4)+F58, "")</f>
        <v/>
      </c>
      <c r="H65" s="101" t="str">
        <f>IF(SUM(G86:G87)=2,(($J$65-$F$58)/4)+G65, "")</f>
        <v/>
      </c>
      <c r="I65" s="102" t="str">
        <f>IF(SUM(G86:G87)=2,(($J$65-$F$58)/4)+H65, "")</f>
        <v/>
      </c>
      <c r="J65" s="105" t="str">
        <f>IF($G$87=1,D50,  "")</f>
        <v/>
      </c>
      <c r="K65" s="129"/>
      <c r="L65" s="115"/>
      <c r="P65" s="20"/>
      <c r="Q65" s="19"/>
      <c r="U65" s="20"/>
    </row>
    <row r="66" spans="2:21" ht="36" x14ac:dyDescent="0.25">
      <c r="B66" s="34"/>
      <c r="D66" s="155" t="str">
        <f>IF(SUM(G86:G87)=2, "To achieve this goal, you anticipated an average annual change of "&amp;ROUND((J65-F58)/4, 0)&amp;" between baseline year '20 and HHAP-3 goal setting year '24.", "")</f>
        <v/>
      </c>
      <c r="E66" s="155"/>
      <c r="F66" s="155"/>
      <c r="G66" s="156"/>
      <c r="H66" s="155"/>
      <c r="I66" s="157"/>
      <c r="J66" s="103" t="s">
        <v>19</v>
      </c>
      <c r="L66" s="130"/>
      <c r="P66" s="20"/>
      <c r="Q66" s="19"/>
      <c r="U66" s="20"/>
    </row>
    <row r="67" spans="2:21" x14ac:dyDescent="0.25">
      <c r="B67" s="35"/>
      <c r="C67" s="4"/>
      <c r="D67" s="4"/>
      <c r="E67" s="4"/>
      <c r="F67" s="4"/>
      <c r="G67" s="4"/>
      <c r="H67" s="4"/>
      <c r="I67" s="4"/>
      <c r="J67" s="4"/>
      <c r="K67" s="86"/>
      <c r="L67" s="131"/>
      <c r="M67" s="86"/>
      <c r="N67" s="86"/>
      <c r="O67" s="4"/>
      <c r="P67" s="38"/>
      <c r="Q67" s="19"/>
      <c r="U67" s="20"/>
    </row>
    <row r="68" spans="2:21" x14ac:dyDescent="0.25">
      <c r="B68" s="29"/>
      <c r="C68" s="17"/>
      <c r="D68" s="17"/>
      <c r="E68" s="17"/>
      <c r="F68" s="17"/>
      <c r="G68" s="17"/>
      <c r="H68" s="17"/>
      <c r="I68" s="17"/>
      <c r="J68" s="17"/>
      <c r="K68" s="87"/>
      <c r="L68" s="132"/>
      <c r="M68" s="87"/>
      <c r="N68" s="87"/>
      <c r="O68" s="17"/>
      <c r="P68" s="18"/>
      <c r="Q68" s="19"/>
      <c r="U68" s="20"/>
    </row>
    <row r="69" spans="2:21" ht="15" customHeight="1" x14ac:dyDescent="0.25">
      <c r="B69" s="158" t="s">
        <v>95</v>
      </c>
      <c r="D69" s="12" t="s">
        <v>28</v>
      </c>
      <c r="L69" s="109"/>
      <c r="M69" s="159" t="str">
        <f>IFERROR(IF(SUM(G87:G88)=2,"The 2025 goal represents a "&amp;ROUND(ABS(G89*100), 2)&amp;IF(G89&lt;0, "% decrease", IF(G89&gt;0, "% increase", "% change"))&amp;" relative to your 2024 goal. Please describe local efforts underway or other community factors that will justify this change in the narrative section of 'TBL. 4' in the HHAP-4 data tables file.", ""),"")</f>
        <v/>
      </c>
      <c r="N69" s="159"/>
      <c r="O69" s="159"/>
      <c r="P69" s="20"/>
      <c r="Q69" s="19"/>
      <c r="S69" s="71"/>
      <c r="T69" s="71"/>
      <c r="U69" s="20"/>
    </row>
    <row r="70" spans="2:21" ht="14.25" customHeight="1" x14ac:dyDescent="0.25">
      <c r="B70" s="158"/>
      <c r="L70" s="109"/>
      <c r="M70" s="159"/>
      <c r="N70" s="159"/>
      <c r="O70" s="159"/>
      <c r="P70" s="20"/>
      <c r="Q70" s="19"/>
      <c r="R70" s="160" t="s">
        <v>106</v>
      </c>
      <c r="S70" s="160"/>
      <c r="T70" s="160"/>
      <c r="U70" s="20"/>
    </row>
    <row r="71" spans="2:21" ht="14.25" customHeight="1" thickBot="1" x14ac:dyDescent="0.3">
      <c r="B71" s="158"/>
      <c r="H71" s="14" t="s">
        <v>4</v>
      </c>
      <c r="I71" s="14" t="s">
        <v>5</v>
      </c>
      <c r="J71" s="14" t="s">
        <v>6</v>
      </c>
      <c r="K71" s="1" t="s">
        <v>7</v>
      </c>
      <c r="L71" s="133"/>
      <c r="M71" s="159"/>
      <c r="N71" s="159"/>
      <c r="O71" s="159"/>
      <c r="P71" s="20"/>
      <c r="Q71" s="19"/>
      <c r="R71" s="160"/>
      <c r="S71" s="160"/>
      <c r="T71" s="160"/>
      <c r="U71" s="20"/>
    </row>
    <row r="72" spans="2:21" ht="15" customHeight="1" thickBot="1" x14ac:dyDescent="0.3">
      <c r="B72" s="158"/>
      <c r="D72" s="36" t="s">
        <v>18</v>
      </c>
      <c r="E72" s="7"/>
      <c r="F72" s="7"/>
      <c r="G72" s="7"/>
      <c r="H72" s="84" t="str">
        <f>IF(SUM($G$88, $G$86)=2, G58+$G$85, "")</f>
        <v/>
      </c>
      <c r="I72" s="84" t="str">
        <f>IF(SUM($G$86, $G$88)=2, H72+$G$85, "")</f>
        <v/>
      </c>
      <c r="J72" s="102" t="str">
        <f>IF(SUM($G$86, $G$88)=2, I72+$G$85, "")</f>
        <v/>
      </c>
      <c r="K72" s="104"/>
      <c r="L72" s="74"/>
      <c r="M72" s="159"/>
      <c r="N72" s="159"/>
      <c r="O72" s="159"/>
      <c r="P72" s="20"/>
      <c r="Q72" s="19"/>
      <c r="R72" s="160"/>
      <c r="S72" s="160"/>
      <c r="T72" s="160"/>
      <c r="U72" s="20"/>
    </row>
    <row r="73" spans="2:21" ht="36" x14ac:dyDescent="0.25">
      <c r="B73" s="34"/>
      <c r="D73" s="155" t="str">
        <f>IF(SUM(G86,G88)=2, "To achieve this goal, anticipate an average annual change of "&amp;ROUND((K72-G58)/4, 0)&amp;" between baseline year '21 and HHAP-4 goal setting year '25.", "")</f>
        <v/>
      </c>
      <c r="E73" s="155"/>
      <c r="F73" s="155"/>
      <c r="G73" s="155"/>
      <c r="H73" s="155"/>
      <c r="I73" s="155"/>
      <c r="J73" s="157"/>
      <c r="K73" s="103" t="s">
        <v>17</v>
      </c>
      <c r="L73" s="73"/>
      <c r="M73" s="159"/>
      <c r="N73" s="159"/>
      <c r="O73" s="159"/>
      <c r="P73" s="20"/>
      <c r="Q73" s="19"/>
      <c r="R73" s="160"/>
      <c r="S73" s="160"/>
      <c r="T73" s="160"/>
      <c r="U73" s="20"/>
    </row>
    <row r="74" spans="2:21" x14ac:dyDescent="0.25">
      <c r="B74" s="3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  <c r="Q74" s="23"/>
      <c r="R74" s="4"/>
      <c r="S74" s="4"/>
      <c r="T74" s="4"/>
      <c r="U74" s="38"/>
    </row>
    <row r="77" spans="2:21" hidden="1" x14ac:dyDescent="0.25">
      <c r="B77" s="153" t="s">
        <v>103</v>
      </c>
      <c r="C77" s="153"/>
      <c r="D77" s="153"/>
      <c r="E77" s="153"/>
      <c r="F77" s="153"/>
      <c r="G77" s="77" t="str">
        <f>IF(G79=1, (G17-D17)/3, "")</f>
        <v/>
      </c>
    </row>
    <row r="78" spans="2:21" hidden="1" x14ac:dyDescent="0.25">
      <c r="B78" s="153" t="s">
        <v>107</v>
      </c>
      <c r="C78" s="153"/>
      <c r="D78" s="153"/>
      <c r="E78" s="153"/>
      <c r="F78" s="153"/>
      <c r="G78" s="78" t="str">
        <f>IF(SUM(G79,G81)=2, (K31-G17)/4, "")</f>
        <v/>
      </c>
    </row>
    <row r="79" spans="2:21" hidden="1" x14ac:dyDescent="0.25">
      <c r="B79" s="153" t="s">
        <v>57</v>
      </c>
      <c r="C79" s="153"/>
      <c r="D79" s="153"/>
      <c r="E79" s="153"/>
      <c r="F79" s="153"/>
      <c r="G79" s="79">
        <f>IF(OR(D17="",E17="",F17="",G17=""),0,1)</f>
        <v>0</v>
      </c>
    </row>
    <row r="80" spans="2:21" hidden="1" x14ac:dyDescent="0.25">
      <c r="B80" s="153" t="s">
        <v>58</v>
      </c>
      <c r="C80" s="153"/>
      <c r="D80" s="153"/>
      <c r="E80" s="153"/>
      <c r="F80" s="153"/>
      <c r="G80" s="79">
        <f>IF(J24="", 0, 1)</f>
        <v>0</v>
      </c>
    </row>
    <row r="81" spans="2:7" hidden="1" x14ac:dyDescent="0.25">
      <c r="B81" s="154" t="s">
        <v>59</v>
      </c>
      <c r="C81" s="154"/>
      <c r="D81" s="154"/>
      <c r="E81" s="154"/>
      <c r="F81" s="154"/>
      <c r="G81" s="79">
        <f>IF(K31="", 0, 1)</f>
        <v>0</v>
      </c>
    </row>
    <row r="82" spans="2:7" hidden="1" x14ac:dyDescent="0.25">
      <c r="B82" s="153" t="s">
        <v>118</v>
      </c>
      <c r="C82" s="153"/>
      <c r="D82" s="153"/>
      <c r="E82" s="153"/>
      <c r="F82" s="153"/>
      <c r="G82" s="98" t="str">
        <f>IF(SUM(G80:G81)=2,(K31-J24)/J24, "")</f>
        <v/>
      </c>
    </row>
    <row r="83" spans="2:7" hidden="1" x14ac:dyDescent="0.25">
      <c r="B83" s="82"/>
      <c r="C83" s="82"/>
      <c r="D83" s="82"/>
      <c r="E83" s="82"/>
      <c r="F83" s="82"/>
    </row>
    <row r="84" spans="2:7" hidden="1" x14ac:dyDescent="0.25">
      <c r="B84" s="153" t="s">
        <v>96</v>
      </c>
      <c r="C84" s="153"/>
      <c r="D84" s="153"/>
      <c r="E84" s="153"/>
      <c r="F84" s="153"/>
      <c r="G84" s="80" t="str">
        <f>IF(G86=1, (G58-D58)/3, "")</f>
        <v/>
      </c>
    </row>
    <row r="85" spans="2:7" hidden="1" x14ac:dyDescent="0.25">
      <c r="B85" s="153" t="s">
        <v>108</v>
      </c>
      <c r="C85" s="153"/>
      <c r="D85" s="153"/>
      <c r="E85" s="153"/>
      <c r="F85" s="153"/>
      <c r="G85" s="80" t="str">
        <f>IF(SUM(G86,G88)=2, (K72-G58)/4, "")</f>
        <v/>
      </c>
    </row>
    <row r="86" spans="2:7" hidden="1" x14ac:dyDescent="0.25">
      <c r="B86" s="153" t="s">
        <v>60</v>
      </c>
      <c r="C86" s="153"/>
      <c r="D86" s="153"/>
      <c r="E86" s="153"/>
      <c r="F86" s="153"/>
      <c r="G86" s="81">
        <f>IF(OR(D58="",E58="",F58="",G58=""),0,1)</f>
        <v>0</v>
      </c>
    </row>
    <row r="87" spans="2:7" hidden="1" x14ac:dyDescent="0.25">
      <c r="B87" s="153" t="s">
        <v>58</v>
      </c>
      <c r="C87" s="153"/>
      <c r="D87" s="153"/>
      <c r="E87" s="153"/>
      <c r="F87" s="153"/>
      <c r="G87" s="81">
        <f>IF(AND(D47="Yes", ISBLANK(D50)=FALSE), 1, 0)</f>
        <v>0</v>
      </c>
    </row>
    <row r="88" spans="2:7" hidden="1" x14ac:dyDescent="0.25">
      <c r="B88" s="154" t="s">
        <v>97</v>
      </c>
      <c r="C88" s="154"/>
      <c r="D88" s="154"/>
      <c r="E88" s="154"/>
      <c r="F88" s="154"/>
      <c r="G88" s="81">
        <f>IF(K72="", 0, 1)</f>
        <v>0</v>
      </c>
    </row>
    <row r="89" spans="2:7" hidden="1" x14ac:dyDescent="0.25">
      <c r="B89" s="153" t="s">
        <v>118</v>
      </c>
      <c r="C89" s="153"/>
      <c r="D89" s="153"/>
      <c r="E89" s="153"/>
      <c r="F89" s="153"/>
      <c r="G89" s="98" t="str">
        <f>IF(SUM(G87:G88)=2,(K72-J65)/J65, "")</f>
        <v/>
      </c>
    </row>
  </sheetData>
  <sheetProtection sheet="1" objects="1" scenarios="1"/>
  <mergeCells count="46">
    <mergeCell ref="B21:B23"/>
    <mergeCell ref="D25:I25"/>
    <mergeCell ref="B28:B31"/>
    <mergeCell ref="B6:U6"/>
    <mergeCell ref="B7:U7"/>
    <mergeCell ref="B8:U8"/>
    <mergeCell ref="B9:U9"/>
    <mergeCell ref="B13:B14"/>
    <mergeCell ref="M13:O18"/>
    <mergeCell ref="Q13:U13"/>
    <mergeCell ref="L14:L15"/>
    <mergeCell ref="D18:G18"/>
    <mergeCell ref="H18:K18"/>
    <mergeCell ref="M28:O32"/>
    <mergeCell ref="D32:J32"/>
    <mergeCell ref="B53:B57"/>
    <mergeCell ref="M53:O59"/>
    <mergeCell ref="L54:L55"/>
    <mergeCell ref="D59:G59"/>
    <mergeCell ref="H59:K59"/>
    <mergeCell ref="B41:B42"/>
    <mergeCell ref="B35:B37"/>
    <mergeCell ref="C35:U36"/>
    <mergeCell ref="C37:U37"/>
    <mergeCell ref="Q41:U41"/>
    <mergeCell ref="D42:K42"/>
    <mergeCell ref="D44:K44"/>
    <mergeCell ref="E47:N48"/>
    <mergeCell ref="B62:B64"/>
    <mergeCell ref="D66:I66"/>
    <mergeCell ref="B69:B72"/>
    <mergeCell ref="M69:O73"/>
    <mergeCell ref="R70:T73"/>
    <mergeCell ref="D73:J73"/>
    <mergeCell ref="B89:F89"/>
    <mergeCell ref="B77:F77"/>
    <mergeCell ref="B78:F78"/>
    <mergeCell ref="B79:F79"/>
    <mergeCell ref="B80:F80"/>
    <mergeCell ref="B81:F81"/>
    <mergeCell ref="B82:F82"/>
    <mergeCell ref="B84:F84"/>
    <mergeCell ref="B85:F85"/>
    <mergeCell ref="B86:F86"/>
    <mergeCell ref="B87:F87"/>
    <mergeCell ref="B88:F88"/>
  </mergeCells>
  <conditionalFormatting sqref="D49">
    <cfRule type="expression" dxfId="160" priority="23">
      <formula>$D$47="Yes"</formula>
    </cfRule>
  </conditionalFormatting>
  <conditionalFormatting sqref="D44:K44">
    <cfRule type="expression" dxfId="159" priority="22">
      <formula>$D$42="Other"</formula>
    </cfRule>
  </conditionalFormatting>
  <conditionalFormatting sqref="D44">
    <cfRule type="expression" dxfId="158" priority="21">
      <formula>$D$42&lt;&gt;"Other"</formula>
    </cfRule>
  </conditionalFormatting>
  <conditionalFormatting sqref="C35:U36">
    <cfRule type="expression" dxfId="157" priority="20">
      <formula>SUM($G$79:$G$81)=3</formula>
    </cfRule>
  </conditionalFormatting>
  <conditionalFormatting sqref="C37:U37">
    <cfRule type="expression" dxfId="156" priority="19">
      <formula>SUM($G$79:$G$81)=3</formula>
    </cfRule>
  </conditionalFormatting>
  <conditionalFormatting sqref="B35">
    <cfRule type="expression" dxfId="155" priority="18">
      <formula>SUM($G$79:$G$81)=3</formula>
    </cfRule>
  </conditionalFormatting>
  <conditionalFormatting sqref="D50">
    <cfRule type="expression" dxfId="154" priority="17">
      <formula>$D$47="Yes"</formula>
    </cfRule>
  </conditionalFormatting>
  <conditionalFormatting sqref="G17 G24">
    <cfRule type="expression" dxfId="153" priority="16">
      <formula>SUM($G$79:$G$80)&lt;&gt;2</formula>
    </cfRule>
  </conditionalFormatting>
  <conditionalFormatting sqref="D18:G23">
    <cfRule type="expression" dxfId="152" priority="15">
      <formula>SUM($G$79:$G$80)&lt;&gt;2</formula>
    </cfRule>
  </conditionalFormatting>
  <conditionalFormatting sqref="J24 K31">
    <cfRule type="expression" dxfId="151" priority="14">
      <formula>SUM($G$79:$G$81)&lt;&gt;3</formula>
    </cfRule>
  </conditionalFormatting>
  <conditionalFormatting sqref="K24:L24 L25:L30">
    <cfRule type="expression" dxfId="150" priority="13">
      <formula>SUM($G$79:$G$81)&lt;&gt;3</formula>
    </cfRule>
  </conditionalFormatting>
  <conditionalFormatting sqref="L26:L27">
    <cfRule type="expression" dxfId="149" priority="12">
      <formula>SUM($G$79:$G$81)&lt;&gt;3</formula>
    </cfRule>
  </conditionalFormatting>
  <conditionalFormatting sqref="L26">
    <cfRule type="expression" dxfId="148" priority="11">
      <formula>SUM($G$79:$G$81)&lt;&gt;3</formula>
    </cfRule>
  </conditionalFormatting>
  <conditionalFormatting sqref="G15:G16 H15:K15">
    <cfRule type="expression" dxfId="147" priority="10">
      <formula>SUM($G$79:$G$80)&lt;&gt;2</formula>
    </cfRule>
  </conditionalFormatting>
  <conditionalFormatting sqref="L14:L15">
    <cfRule type="expression" dxfId="146" priority="9">
      <formula>SUM($G$79:$G$80)=2</formula>
    </cfRule>
  </conditionalFormatting>
  <conditionalFormatting sqref="G58 G65">
    <cfRule type="expression" dxfId="145" priority="8">
      <formula>SUM($G$86:$G$87)&lt;&gt;2</formula>
    </cfRule>
  </conditionalFormatting>
  <conditionalFormatting sqref="D59:G64">
    <cfRule type="expression" dxfId="144" priority="7">
      <formula>SUM($G$86:$G$87)&lt;&gt;2</formula>
    </cfRule>
  </conditionalFormatting>
  <conditionalFormatting sqref="G55:G57">
    <cfRule type="expression" dxfId="143" priority="6">
      <formula>SUM($G$86:$G$87)&lt;&gt;2</formula>
    </cfRule>
  </conditionalFormatting>
  <conditionalFormatting sqref="H54:K55">
    <cfRule type="expression" dxfId="142" priority="5">
      <formula>SUM($G$86:$G$87)&lt;&gt;2</formula>
    </cfRule>
  </conditionalFormatting>
  <conditionalFormatting sqref="L54:L55">
    <cfRule type="expression" dxfId="141" priority="4">
      <formula>SUM($G$86:$G$87)=2</formula>
    </cfRule>
  </conditionalFormatting>
  <conditionalFormatting sqref="J65 K72">
    <cfRule type="expression" dxfId="140" priority="3">
      <formula>SUM($G$86:$G$88)&lt;&gt;3</formula>
    </cfRule>
  </conditionalFormatting>
  <conditionalFormatting sqref="K65:L65 L66:L71">
    <cfRule type="expression" dxfId="139" priority="2">
      <formula>SUM($G$86:$G$88)&lt;&gt;3</formula>
    </cfRule>
  </conditionalFormatting>
  <conditionalFormatting sqref="L67">
    <cfRule type="expression" dxfId="138" priority="1">
      <formula>SUM($G$86:$G$88)&lt;&gt;3</formula>
    </cfRule>
  </conditionalFormatting>
  <dataValidations count="2">
    <dataValidation type="list" allowBlank="1" showInputMessage="1" showErrorMessage="1" sqref="D47" xr:uid="{7C6B00E5-6B2F-4F84-BE57-86CEEC3E786A}">
      <formula1>"Yes, No"</formula1>
    </dataValidation>
    <dataValidation type="decimal" operator="greaterThanOrEqual" allowBlank="1" showInputMessage="1" showErrorMessage="1" error="Must be a number greater than or equal to zero" sqref="K72 D58:G58 D50 K31 J24 D17:G17" xr:uid="{D3B13FA5-D507-4B76-B1E7-FAD20B51F41B}">
      <formula1>0</formula1>
    </dataValidation>
  </dataValidations>
  <hyperlinks>
    <hyperlink ref="C37" r:id="rId1" xr:uid="{5ABD7FD6-462C-4713-88B9-5BC490AEAB50}"/>
  </hyperlinks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3CE7C6-D3B1-4B21-B003-13D3572BDA8A}">
          <x14:formula1>
            <xm:f>Subpopulations!$A:$A</xm:f>
          </x14:formula1>
          <xm:sqref>D42:K42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8BD90-1DFE-405D-8896-EF8C2717DB74}">
  <sheetPr>
    <tabColor theme="4"/>
  </sheetPr>
  <dimension ref="B2:AE89"/>
  <sheetViews>
    <sheetView showGridLines="0" zoomScaleNormal="100" workbookViewId="0">
      <selection activeCell="F30" sqref="F30"/>
    </sheetView>
  </sheetViews>
  <sheetFormatPr defaultRowHeight="15" x14ac:dyDescent="0.25"/>
  <cols>
    <col min="1" max="1" width="2.6640625" customWidth="1"/>
    <col min="2" max="2" width="6.21875" customWidth="1"/>
    <col min="3" max="3" width="2.6640625" customWidth="1"/>
    <col min="4" max="11" width="10" customWidth="1"/>
    <col min="12" max="12" width="3.21875" customWidth="1"/>
    <col min="13" max="14" width="12.77734375" customWidth="1"/>
    <col min="15" max="15" width="2.44140625" customWidth="1"/>
    <col min="16" max="17" width="2.6640625" customWidth="1"/>
    <col min="18" max="20" width="24.33203125" customWidth="1"/>
    <col min="21" max="21" width="2.6640625" customWidth="1"/>
    <col min="22" max="22" width="6.44140625" customWidth="1"/>
    <col min="23" max="23" width="24.33203125" hidden="1" customWidth="1"/>
    <col min="24" max="31" width="8.88671875" hidden="1" customWidth="1"/>
  </cols>
  <sheetData>
    <row r="2" spans="2:31" ht="20.25" x14ac:dyDescent="0.3">
      <c r="B2" s="11" t="s">
        <v>14</v>
      </c>
      <c r="C2" s="11"/>
      <c r="D2" s="11"/>
    </row>
    <row r="3" spans="2:31" ht="15.75" customHeight="1" x14ac:dyDescent="0.3">
      <c r="B3" s="150" t="s">
        <v>113</v>
      </c>
      <c r="C3" s="11"/>
      <c r="D3" s="11"/>
    </row>
    <row r="4" spans="2:31" ht="15.75" x14ac:dyDescent="0.25">
      <c r="B4" s="152" t="s">
        <v>129</v>
      </c>
      <c r="C4" s="13"/>
      <c r="D4" s="1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31" ht="15.75" x14ac:dyDescent="0.25">
      <c r="D5" s="5"/>
    </row>
    <row r="6" spans="2:31" ht="15.75" customHeight="1" x14ac:dyDescent="0.25">
      <c r="B6" s="177" t="s">
        <v>124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</row>
    <row r="7" spans="2:31" s="96" customFormat="1" ht="20.25" customHeight="1" x14ac:dyDescent="0.25">
      <c r="B7" s="180" t="s">
        <v>126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</row>
    <row r="8" spans="2:31" s="96" customFormat="1" ht="20.25" customHeight="1" x14ac:dyDescent="0.25">
      <c r="B8" s="183" t="s">
        <v>117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/>
    </row>
    <row r="9" spans="2:31" s="96" customFormat="1" ht="20.25" customHeight="1" x14ac:dyDescent="0.25">
      <c r="B9" s="186" t="s">
        <v>136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8"/>
    </row>
    <row r="10" spans="2:31" ht="15.75" x14ac:dyDescent="0.25">
      <c r="D10" s="5"/>
    </row>
    <row r="11" spans="2:31" s="9" customFormat="1" ht="15.75" x14ac:dyDescent="0.25">
      <c r="B11" s="64" t="s">
        <v>13</v>
      </c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  <c r="Q11" s="67"/>
      <c r="R11" s="67"/>
      <c r="S11" s="67"/>
      <c r="T11" s="67"/>
      <c r="U11" s="68"/>
    </row>
    <row r="12" spans="2:31" x14ac:dyDescent="0.25">
      <c r="B12" s="29"/>
      <c r="C12" s="2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7"/>
      <c r="R12" s="44"/>
      <c r="S12" s="44"/>
      <c r="T12" s="44"/>
      <c r="U12" s="43"/>
    </row>
    <row r="13" spans="2:31" ht="15.75" x14ac:dyDescent="0.25">
      <c r="B13" s="158" t="s">
        <v>25</v>
      </c>
      <c r="C13" s="26"/>
      <c r="D13" s="41" t="s">
        <v>30</v>
      </c>
      <c r="M13" s="169" t="str">
        <f>IF(SUM(G79:G80)=2, "Compare the new 2021 HDIS baseline data to the HHAP-3 performance target for 2021 to see if you are on-track to achieve your HHAP-3 goal. Consider how this new data informs your 2025 HHAP-4 goal.", "")</f>
        <v/>
      </c>
      <c r="N13" s="169"/>
      <c r="O13" s="169"/>
      <c r="P13" s="20"/>
      <c r="Q13" s="161" t="s">
        <v>102</v>
      </c>
      <c r="R13" s="162"/>
      <c r="S13" s="162"/>
      <c r="T13" s="162"/>
      <c r="U13" s="163"/>
      <c r="W13" s="59" t="s">
        <v>10</v>
      </c>
      <c r="X13" s="4"/>
      <c r="Y13" s="4"/>
      <c r="Z13" s="4"/>
      <c r="AA13" s="4"/>
      <c r="AB13" s="4"/>
      <c r="AC13" s="4"/>
      <c r="AD13" s="4"/>
      <c r="AE13" s="4"/>
    </row>
    <row r="14" spans="2:31" ht="8.25" customHeight="1" thickBot="1" x14ac:dyDescent="0.3">
      <c r="B14" s="158"/>
      <c r="C14" s="19"/>
      <c r="D14" s="12"/>
      <c r="L14" s="189" t="s">
        <v>114</v>
      </c>
      <c r="M14" s="169"/>
      <c r="N14" s="169"/>
      <c r="O14" s="169"/>
      <c r="P14" s="125"/>
      <c r="U14" s="20"/>
    </row>
    <row r="15" spans="2:31" ht="8.25" customHeight="1" x14ac:dyDescent="0.25">
      <c r="B15" s="95"/>
      <c r="C15" s="19"/>
      <c r="D15" s="12"/>
      <c r="G15" s="109"/>
      <c r="H15" s="112"/>
      <c r="I15" s="113"/>
      <c r="J15" s="113"/>
      <c r="K15" s="113"/>
      <c r="L15" s="190"/>
      <c r="M15" s="169"/>
      <c r="N15" s="169"/>
      <c r="O15" s="169"/>
      <c r="P15" s="125"/>
      <c r="U15" s="20"/>
    </row>
    <row r="16" spans="2:31" ht="16.5" thickBot="1" x14ac:dyDescent="0.3">
      <c r="B16" s="28"/>
      <c r="C16" s="19"/>
      <c r="D16" s="14" t="s">
        <v>0</v>
      </c>
      <c r="E16" s="14" t="s">
        <v>1</v>
      </c>
      <c r="F16" s="14" t="s">
        <v>2</v>
      </c>
      <c r="G16" s="111" t="s">
        <v>3</v>
      </c>
      <c r="H16" s="14" t="s">
        <v>4</v>
      </c>
      <c r="I16" s="14" t="s">
        <v>5</v>
      </c>
      <c r="J16" s="14" t="s">
        <v>6</v>
      </c>
      <c r="K16" s="14" t="s">
        <v>7</v>
      </c>
      <c r="L16" s="1"/>
      <c r="M16" s="169"/>
      <c r="N16" s="169"/>
      <c r="O16" s="169"/>
      <c r="P16" s="125"/>
      <c r="Q16" s="1"/>
      <c r="R16" s="1"/>
      <c r="S16" s="1"/>
      <c r="T16" s="1"/>
      <c r="U16" s="27"/>
      <c r="V16" s="1"/>
      <c r="X16" s="60" t="s">
        <v>0</v>
      </c>
      <c r="Y16" s="60" t="s">
        <v>1</v>
      </c>
      <c r="Z16" s="60" t="s">
        <v>2</v>
      </c>
      <c r="AA16" s="60" t="s">
        <v>3</v>
      </c>
      <c r="AB16" s="60" t="s">
        <v>4</v>
      </c>
      <c r="AC16" s="60" t="s">
        <v>5</v>
      </c>
      <c r="AD16" s="60" t="s">
        <v>6</v>
      </c>
      <c r="AE16" s="60" t="s">
        <v>7</v>
      </c>
    </row>
    <row r="17" spans="2:31" s="9" customFormat="1" ht="16.5" thickBot="1" x14ac:dyDescent="0.3">
      <c r="B17" s="28"/>
      <c r="C17" s="21"/>
      <c r="D17" s="92"/>
      <c r="E17" s="92"/>
      <c r="F17" s="93"/>
      <c r="G17" s="106"/>
      <c r="H17" s="100" t="str">
        <f>IF($G$79=1, G17+$G$77, "")</f>
        <v/>
      </c>
      <c r="I17" s="83" t="str">
        <f>IF($G$79=1, H17+$G$77, "")</f>
        <v/>
      </c>
      <c r="J17" s="83" t="str">
        <f>IF($G$79=1, I17+$G$77, "")</f>
        <v/>
      </c>
      <c r="K17" s="83" t="str">
        <f>IF($G$79=1, J17+$G$77, "")</f>
        <v/>
      </c>
      <c r="L17" s="16"/>
      <c r="M17" s="169"/>
      <c r="N17" s="169"/>
      <c r="O17" s="169"/>
      <c r="P17" s="125"/>
      <c r="Q17" s="16"/>
      <c r="R17" s="16"/>
      <c r="S17" s="16"/>
      <c r="T17" s="16"/>
      <c r="U17" s="22"/>
      <c r="V17" s="16"/>
      <c r="W17" s="61" t="s">
        <v>11</v>
      </c>
      <c r="X17" s="15" t="e">
        <f>IF($G$79=1, D17, NA())</f>
        <v>#N/A</v>
      </c>
      <c r="Y17" s="15" t="e">
        <f>IF($G$79=1, E17, NA())</f>
        <v>#N/A</v>
      </c>
      <c r="Z17" s="15" t="e">
        <f>IF($G$79=1, F17, NA())</f>
        <v>#N/A</v>
      </c>
      <c r="AA17" s="15" t="e">
        <f>IF($G$79=1, G17, NA())</f>
        <v>#N/A</v>
      </c>
      <c r="AB17" s="15"/>
      <c r="AC17" s="15"/>
      <c r="AD17" s="15"/>
      <c r="AE17" s="15"/>
    </row>
    <row r="18" spans="2:31" ht="15.75" x14ac:dyDescent="0.25">
      <c r="B18" s="28"/>
      <c r="C18" s="19"/>
      <c r="D18" s="172" t="s">
        <v>8</v>
      </c>
      <c r="E18" s="172"/>
      <c r="F18" s="172"/>
      <c r="G18" s="173"/>
      <c r="H18" s="172" t="s">
        <v>9</v>
      </c>
      <c r="I18" s="172"/>
      <c r="J18" s="172"/>
      <c r="K18" s="172"/>
      <c r="L18" s="72"/>
      <c r="M18" s="169"/>
      <c r="N18" s="169"/>
      <c r="O18" s="169"/>
      <c r="P18" s="125"/>
      <c r="Q18" s="2"/>
      <c r="R18" s="2"/>
      <c r="S18" s="2"/>
      <c r="T18" s="2"/>
      <c r="U18" s="32"/>
      <c r="V18" s="2"/>
      <c r="W18" s="10" t="s">
        <v>12</v>
      </c>
      <c r="X18" s="15"/>
      <c r="Y18" s="15"/>
      <c r="Z18" s="15"/>
      <c r="AA18" s="15" t="e">
        <f>IF($G$79=1, G17, NA())</f>
        <v>#N/A</v>
      </c>
      <c r="AB18" s="15" t="e">
        <f>IF($G$79=1, H17, NA())</f>
        <v>#N/A</v>
      </c>
      <c r="AC18" s="15" t="e">
        <f>IF($G$79=1, I17, NA())</f>
        <v>#N/A</v>
      </c>
      <c r="AD18" s="15" t="e">
        <f>IF($G$79=1, J17, NA())</f>
        <v>#N/A</v>
      </c>
      <c r="AE18" s="15" t="e">
        <f>IF($G$79=1, K17, NA())</f>
        <v>#N/A</v>
      </c>
    </row>
    <row r="19" spans="2:31" ht="15.75" x14ac:dyDescent="0.25">
      <c r="B19" s="28"/>
      <c r="D19" s="37"/>
      <c r="E19" s="37"/>
      <c r="F19" s="37"/>
      <c r="G19" s="107"/>
      <c r="H19" s="37"/>
      <c r="I19" s="37"/>
      <c r="J19" s="37"/>
      <c r="K19" s="37"/>
      <c r="L19" s="37"/>
      <c r="M19" s="37"/>
      <c r="N19" s="37"/>
      <c r="O19" s="37"/>
      <c r="P19" s="32"/>
      <c r="Q19" s="2"/>
      <c r="R19" s="2"/>
      <c r="S19" s="2"/>
      <c r="T19" s="2"/>
      <c r="U19" s="32"/>
      <c r="V19" s="2"/>
      <c r="W19" s="10" t="s">
        <v>15</v>
      </c>
      <c r="X19" s="15"/>
      <c r="Y19" s="15"/>
      <c r="Z19" s="15" t="e">
        <f>IF($G$79=1, F17, NA())</f>
        <v>#N/A</v>
      </c>
      <c r="AA19" s="15" t="e">
        <f>IF(SUM($G$79:$G$80)=2, G24, NA())</f>
        <v>#N/A</v>
      </c>
      <c r="AB19" s="15" t="e">
        <f>IF(SUM($G$79:$G$80)=2, H24, NA())</f>
        <v>#N/A</v>
      </c>
      <c r="AC19" s="15" t="e">
        <f>IF(SUM($G$79:$G$80)=2, I24, NA())</f>
        <v>#N/A</v>
      </c>
      <c r="AD19" s="15" t="e">
        <f>IF(SUM($G$79:$G$80)=2, J24, NA())</f>
        <v>#N/A</v>
      </c>
      <c r="AE19" s="15"/>
    </row>
    <row r="20" spans="2:31" ht="15" customHeight="1" x14ac:dyDescent="0.25">
      <c r="B20" s="29"/>
      <c r="C20" s="17"/>
      <c r="D20" s="17"/>
      <c r="E20" s="17"/>
      <c r="F20" s="17"/>
      <c r="G20" s="108"/>
      <c r="H20" s="17"/>
      <c r="I20" s="30"/>
      <c r="J20" s="30"/>
      <c r="K20" s="87"/>
      <c r="L20" s="87"/>
      <c r="M20" s="87"/>
      <c r="N20" s="87"/>
      <c r="O20" s="87"/>
      <c r="P20" s="31"/>
      <c r="Q20" s="2"/>
      <c r="R20" s="2"/>
      <c r="S20" s="2"/>
      <c r="T20" s="2"/>
      <c r="U20" s="32"/>
      <c r="V20" s="2"/>
      <c r="W20" s="10" t="s">
        <v>31</v>
      </c>
      <c r="X20" s="15"/>
      <c r="Y20" s="15"/>
      <c r="Z20" s="15"/>
      <c r="AA20" s="15" t="e">
        <f>IF($G$79=1, G17, NA())</f>
        <v>#N/A</v>
      </c>
      <c r="AB20" s="15" t="e">
        <f>IF(SUM($G$79,$G$81)=2, H31, NA())</f>
        <v>#N/A</v>
      </c>
      <c r="AC20" s="15" t="e">
        <f>IF(SUM($G$79,$G$81)=2, I31, NA())</f>
        <v>#N/A</v>
      </c>
      <c r="AD20" s="15" t="e">
        <f>IF(SUM($G$79,$G$81)=2, J31, NA())</f>
        <v>#N/A</v>
      </c>
      <c r="AE20" s="15" t="e">
        <f>IF(SUM($G$79,$G$81)=2, K31, NA())</f>
        <v>#N/A</v>
      </c>
    </row>
    <row r="21" spans="2:31" x14ac:dyDescent="0.25">
      <c r="B21" s="158" t="s">
        <v>26</v>
      </c>
      <c r="D21" s="41" t="s">
        <v>29</v>
      </c>
      <c r="G21" s="109"/>
      <c r="I21" s="2"/>
      <c r="J21" s="2"/>
      <c r="K21" s="122"/>
      <c r="L21" s="122"/>
      <c r="M21" s="122"/>
      <c r="N21" s="122"/>
      <c r="O21" s="122"/>
      <c r="P21" s="32"/>
      <c r="Q21" s="2"/>
      <c r="R21" s="2"/>
      <c r="S21" s="2"/>
      <c r="T21" s="2"/>
      <c r="U21" s="32"/>
      <c r="V21" s="2"/>
    </row>
    <row r="22" spans="2:31" x14ac:dyDescent="0.25">
      <c r="B22" s="158"/>
      <c r="D22" s="12"/>
      <c r="G22" s="109"/>
      <c r="I22" s="2"/>
      <c r="J22" s="2"/>
      <c r="K22" s="122"/>
      <c r="L22" s="122"/>
      <c r="M22" s="122"/>
      <c r="N22" s="122"/>
      <c r="O22" s="122"/>
      <c r="P22" s="32"/>
      <c r="Q22" s="2"/>
      <c r="R22" s="2"/>
      <c r="S22" s="2"/>
      <c r="T22" s="2"/>
      <c r="U22" s="32"/>
      <c r="V22" s="2"/>
      <c r="X22" s="8"/>
      <c r="Y22" s="8"/>
      <c r="Z22" s="8"/>
      <c r="AA22" s="8"/>
      <c r="AB22" s="16"/>
      <c r="AC22" s="16"/>
      <c r="AD22" s="16"/>
      <c r="AE22" s="16"/>
    </row>
    <row r="23" spans="2:31" ht="15" customHeight="1" thickBot="1" x14ac:dyDescent="0.3">
      <c r="B23" s="158"/>
      <c r="G23" s="110" t="s">
        <v>3</v>
      </c>
      <c r="H23" s="14" t="s">
        <v>4</v>
      </c>
      <c r="I23" s="14" t="s">
        <v>5</v>
      </c>
      <c r="J23" s="1" t="s">
        <v>6</v>
      </c>
      <c r="K23" s="122"/>
      <c r="L23" s="122"/>
      <c r="N23" s="89"/>
      <c r="O23" s="89"/>
      <c r="P23" s="123"/>
      <c r="Q23" s="2"/>
      <c r="R23" s="2"/>
      <c r="S23" s="2"/>
      <c r="T23" s="2"/>
      <c r="U23" s="32"/>
      <c r="V23" s="2"/>
      <c r="X23" s="8"/>
      <c r="Y23" s="8"/>
      <c r="Z23" s="8"/>
      <c r="AA23" s="8"/>
      <c r="AB23" s="16"/>
      <c r="AC23" s="16"/>
      <c r="AD23" s="16"/>
      <c r="AE23" s="16"/>
    </row>
    <row r="24" spans="2:31" ht="16.5" thickBot="1" x14ac:dyDescent="0.3">
      <c r="B24" s="34"/>
      <c r="C24" s="33"/>
      <c r="D24" s="36" t="s">
        <v>16</v>
      </c>
      <c r="E24" s="6"/>
      <c r="F24" s="6"/>
      <c r="G24" s="105" t="str">
        <f>IF(SUM(G79:G80)=2,(($J$24-$F$17)/4)+F17, "")</f>
        <v/>
      </c>
      <c r="H24" s="101" t="str">
        <f>IF(SUM(G79:G80)=2,(($J$24-$F$17)/4)+G24, "")</f>
        <v/>
      </c>
      <c r="I24" s="102" t="str">
        <f>IF(SUM(G79:G80)=2,(($J$24-$F$17)/4)+H24, "")</f>
        <v/>
      </c>
      <c r="J24" s="104"/>
      <c r="K24" s="114"/>
      <c r="L24" s="115"/>
      <c r="M24" s="89"/>
      <c r="N24" s="89"/>
      <c r="O24" s="89"/>
      <c r="P24" s="123"/>
      <c r="Q24" s="2"/>
      <c r="R24" s="2"/>
      <c r="S24" s="2"/>
      <c r="T24" s="2"/>
      <c r="U24" s="32"/>
      <c r="V24" s="2"/>
    </row>
    <row r="25" spans="2:31" ht="36" customHeight="1" x14ac:dyDescent="0.25">
      <c r="B25" s="34"/>
      <c r="D25" s="155" t="str">
        <f>IF(SUM(G79:G80)=2, "To achieve this goal, you anticipated an average annual change of "&amp;ROUND((J24-F17)/4, 0)&amp;" between baseline year '20 and HHAP-3 goal setting year '24.", "")</f>
        <v/>
      </c>
      <c r="E25" s="155"/>
      <c r="F25" s="155"/>
      <c r="G25" s="156"/>
      <c r="H25" s="155"/>
      <c r="I25" s="157"/>
      <c r="J25" s="103" t="s">
        <v>19</v>
      </c>
      <c r="K25" s="89"/>
      <c r="L25" s="116"/>
      <c r="M25" s="89"/>
      <c r="N25" s="89"/>
      <c r="O25" s="89"/>
      <c r="P25" s="123"/>
      <c r="Q25" s="2"/>
      <c r="R25" s="2"/>
      <c r="S25" s="2"/>
      <c r="T25" s="2"/>
      <c r="U25" s="32"/>
      <c r="V25" s="2"/>
    </row>
    <row r="26" spans="2:31" ht="15" customHeight="1" x14ac:dyDescent="0.25">
      <c r="B26" s="35"/>
      <c r="C26" s="4"/>
      <c r="D26" s="4"/>
      <c r="E26" s="4"/>
      <c r="F26" s="4"/>
      <c r="G26" s="4"/>
      <c r="H26" s="4"/>
      <c r="I26" s="24"/>
      <c r="J26" s="24"/>
      <c r="K26" s="88"/>
      <c r="L26" s="117"/>
      <c r="M26" s="88"/>
      <c r="N26" s="88"/>
      <c r="O26" s="88"/>
      <c r="P26" s="124"/>
      <c r="Q26" s="2"/>
      <c r="R26" s="2"/>
      <c r="S26" s="2"/>
      <c r="T26" s="2"/>
      <c r="U26" s="32"/>
      <c r="V26" s="2"/>
      <c r="AB26" s="3"/>
      <c r="AC26" s="3"/>
      <c r="AD26" s="3"/>
      <c r="AE26" s="3"/>
    </row>
    <row r="27" spans="2:31" ht="15" customHeight="1" x14ac:dyDescent="0.25">
      <c r="B27" s="29"/>
      <c r="C27" s="17"/>
      <c r="D27" s="17"/>
      <c r="E27" s="17"/>
      <c r="F27" s="17"/>
      <c r="G27" s="17"/>
      <c r="H27" s="17"/>
      <c r="I27" s="30"/>
      <c r="J27" s="30"/>
      <c r="K27" s="90"/>
      <c r="L27" s="118"/>
      <c r="M27" s="121"/>
      <c r="N27" s="90"/>
      <c r="O27" s="30"/>
      <c r="P27" s="31"/>
      <c r="Q27" s="2"/>
      <c r="R27" s="2"/>
      <c r="S27" s="2"/>
      <c r="T27" s="2"/>
      <c r="U27" s="32"/>
      <c r="V27" s="2"/>
      <c r="AB27" s="3"/>
      <c r="AC27" s="3"/>
      <c r="AD27" s="3"/>
      <c r="AE27" s="3"/>
    </row>
    <row r="28" spans="2:31" x14ac:dyDescent="0.25">
      <c r="B28" s="158" t="s">
        <v>27</v>
      </c>
      <c r="D28" s="41" t="s">
        <v>28</v>
      </c>
      <c r="I28" s="2"/>
      <c r="J28" s="2"/>
      <c r="K28" s="91"/>
      <c r="L28" s="119"/>
      <c r="M28" s="169" t="str">
        <f>IFERROR(IF(SUM(G80:G81)=2,"The 2025 goal represents a "&amp;ROUND(ABS(G82*100), 2)&amp;IF(G82&lt;0, "% decrease", IF(G82&gt;0, "% increase", "% change"))&amp;" relative to your 2024 goal. Please describe local efforts underway or other community factors that will justify this change in the narrative section of 'TBL. 4' in the HHAP-4 data tables file.", ""),"")</f>
        <v/>
      </c>
      <c r="N28" s="169"/>
      <c r="O28" s="169"/>
      <c r="P28" s="32"/>
      <c r="Q28" s="2"/>
      <c r="R28" s="2"/>
      <c r="S28" s="2"/>
      <c r="T28" s="2"/>
      <c r="U28" s="32"/>
      <c r="V28" s="2"/>
      <c r="AB28" s="3"/>
      <c r="AC28" s="3"/>
      <c r="AD28" s="3"/>
      <c r="AE28" s="3"/>
    </row>
    <row r="29" spans="2:31" x14ac:dyDescent="0.25">
      <c r="B29" s="158"/>
      <c r="I29" s="2"/>
      <c r="J29" s="2"/>
      <c r="K29" s="91"/>
      <c r="L29" s="119"/>
      <c r="M29" s="169"/>
      <c r="N29" s="169"/>
      <c r="O29" s="169"/>
      <c r="P29" s="32"/>
      <c r="Q29" s="2"/>
      <c r="R29" s="2"/>
      <c r="S29" s="2"/>
      <c r="T29" s="2"/>
      <c r="U29" s="32"/>
      <c r="V29" s="2"/>
      <c r="AB29" s="3"/>
      <c r="AC29" s="3"/>
      <c r="AD29" s="3"/>
      <c r="AE29" s="3"/>
    </row>
    <row r="30" spans="2:31" ht="15.75" thickBot="1" x14ac:dyDescent="0.3">
      <c r="B30" s="158"/>
      <c r="H30" s="14" t="s">
        <v>4</v>
      </c>
      <c r="I30" s="14" t="s">
        <v>5</v>
      </c>
      <c r="J30" s="14" t="s">
        <v>6</v>
      </c>
      <c r="K30" s="1" t="s">
        <v>7</v>
      </c>
      <c r="L30" s="120"/>
      <c r="M30" s="169"/>
      <c r="N30" s="169"/>
      <c r="O30" s="169"/>
      <c r="P30" s="32"/>
      <c r="Q30" s="2"/>
      <c r="R30" s="2"/>
      <c r="S30" s="2"/>
      <c r="T30" s="2"/>
      <c r="U30" s="32"/>
      <c r="V30" s="2"/>
      <c r="AB30" s="3"/>
      <c r="AC30" s="3"/>
      <c r="AD30" s="3"/>
      <c r="AE30" s="3"/>
    </row>
    <row r="31" spans="2:31" ht="15.75" thickBot="1" x14ac:dyDescent="0.3">
      <c r="B31" s="158"/>
      <c r="D31" s="36" t="s">
        <v>18</v>
      </c>
      <c r="E31" s="7"/>
      <c r="F31" s="7"/>
      <c r="G31" s="7"/>
      <c r="H31" s="84" t="str">
        <f>IF(SUM($G$81, $G$79)=2, G17+$G$78, "")</f>
        <v/>
      </c>
      <c r="I31" s="84" t="str">
        <f>IF(SUM($G$79, $G$81)=2, H31+$G$78, "")</f>
        <v/>
      </c>
      <c r="J31" s="102" t="str">
        <f>IF(SUM($G$79, $G$81)=2, I31+$G$78, "")</f>
        <v/>
      </c>
      <c r="K31" s="104"/>
      <c r="L31" s="99"/>
      <c r="M31" s="169"/>
      <c r="N31" s="169"/>
      <c r="O31" s="169"/>
      <c r="P31" s="20"/>
      <c r="U31" s="20"/>
    </row>
    <row r="32" spans="2:31" ht="36" x14ac:dyDescent="0.25">
      <c r="B32" s="39"/>
      <c r="D32" s="155" t="str">
        <f>IF(SUM(G79,G81)=2, "To achieve this goal, anticipate an average annual change of "&amp;ROUND((K31-G17)/4, 0)&amp;" between baseline year '21 and HHAP-4 goal setting year '25.", "")</f>
        <v/>
      </c>
      <c r="E32" s="155"/>
      <c r="F32" s="155"/>
      <c r="G32" s="155"/>
      <c r="H32" s="155"/>
      <c r="I32" s="155"/>
      <c r="J32" s="157"/>
      <c r="K32" s="103" t="s">
        <v>17</v>
      </c>
      <c r="L32" s="73"/>
      <c r="M32" s="169"/>
      <c r="N32" s="169"/>
      <c r="O32" s="169"/>
      <c r="P32" s="20"/>
      <c r="U32" s="20"/>
    </row>
    <row r="33" spans="2:31" ht="18.75" x14ac:dyDescent="0.25">
      <c r="B33" s="4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8"/>
      <c r="Q33" s="4"/>
      <c r="R33" s="4"/>
      <c r="S33" s="4"/>
      <c r="T33" s="4"/>
      <c r="U33" s="38"/>
    </row>
    <row r="34" spans="2:31" ht="14.25" customHeight="1" x14ac:dyDescent="0.25">
      <c r="B34" s="42"/>
    </row>
    <row r="35" spans="2:31" ht="18.75" customHeight="1" x14ac:dyDescent="0.25">
      <c r="B35" s="174" t="s">
        <v>114</v>
      </c>
      <c r="C35" s="175" t="s">
        <v>125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</row>
    <row r="36" spans="2:31" ht="18.75" customHeight="1" x14ac:dyDescent="0.25">
      <c r="B36" s="174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</row>
    <row r="37" spans="2:31" ht="18.75" customHeight="1" x14ac:dyDescent="0.25">
      <c r="B37" s="174"/>
      <c r="C37" s="176" t="s">
        <v>115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2:31" ht="14.25" customHeight="1" x14ac:dyDescent="0.25">
      <c r="B38" s="42"/>
    </row>
    <row r="39" spans="2:31" x14ac:dyDescent="0.25">
      <c r="B39" s="64" t="s">
        <v>32</v>
      </c>
      <c r="C39" s="65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67"/>
      <c r="R39" s="67"/>
      <c r="S39" s="67"/>
      <c r="T39" s="67"/>
      <c r="U39" s="68"/>
    </row>
    <row r="40" spans="2:31" x14ac:dyDescent="0.25">
      <c r="B40" s="2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25"/>
      <c r="R40" s="17"/>
      <c r="S40" s="17"/>
      <c r="T40" s="17"/>
      <c r="U40" s="18"/>
    </row>
    <row r="41" spans="2:31" x14ac:dyDescent="0.25">
      <c r="B41" s="158" t="s">
        <v>54</v>
      </c>
      <c r="D41" s="12" t="s">
        <v>109</v>
      </c>
      <c r="P41" s="20"/>
      <c r="Q41" s="161" t="s">
        <v>101</v>
      </c>
      <c r="R41" s="162"/>
      <c r="S41" s="162"/>
      <c r="T41" s="162"/>
      <c r="U41" s="163"/>
      <c r="X41" s="62" t="s">
        <v>0</v>
      </c>
      <c r="Y41" s="62" t="s">
        <v>1</v>
      </c>
      <c r="Z41" s="62" t="s">
        <v>2</v>
      </c>
      <c r="AA41" s="62" t="s">
        <v>3</v>
      </c>
      <c r="AB41" s="62" t="s">
        <v>4</v>
      </c>
      <c r="AC41" s="62" t="s">
        <v>5</v>
      </c>
      <c r="AD41" s="62" t="s">
        <v>6</v>
      </c>
      <c r="AE41" s="62" t="s">
        <v>7</v>
      </c>
    </row>
    <row r="42" spans="2:31" x14ac:dyDescent="0.25">
      <c r="B42" s="158"/>
      <c r="D42" s="164"/>
      <c r="E42" s="165"/>
      <c r="F42" s="165"/>
      <c r="G42" s="165"/>
      <c r="H42" s="165"/>
      <c r="I42" s="165"/>
      <c r="J42" s="165"/>
      <c r="K42" s="166"/>
      <c r="L42" s="75"/>
      <c r="M42" s="75"/>
      <c r="N42" s="75"/>
      <c r="O42" s="75"/>
      <c r="P42" s="20"/>
      <c r="Q42" s="19"/>
      <c r="U42" s="20"/>
      <c r="W42" s="10" t="s">
        <v>99</v>
      </c>
      <c r="X42" s="63" t="e">
        <f>IF(SUM($G$86,$G$79)=2,D58/D17,NA())</f>
        <v>#N/A</v>
      </c>
      <c r="Y42" s="63" t="e">
        <f>IF(SUM($G$86,$G$79)=2,E58/E17,NA())</f>
        <v>#N/A</v>
      </c>
      <c r="Z42" s="63" t="e">
        <f>IF(SUM($G$86,$G$79)=2,F58/F17,NA())</f>
        <v>#N/A</v>
      </c>
      <c r="AA42" s="63" t="e">
        <f>IF(SUM($G$86,$G$79)=2,G58/G17,NA())</f>
        <v>#N/A</v>
      </c>
      <c r="AB42" s="10"/>
      <c r="AC42" s="10"/>
      <c r="AD42" s="10"/>
      <c r="AE42" s="10"/>
    </row>
    <row r="43" spans="2:31" x14ac:dyDescent="0.25">
      <c r="B43" s="34"/>
      <c r="D43" s="85" t="str">
        <f>IF(D42="Other", "If other, please identify the population:", "")</f>
        <v/>
      </c>
      <c r="P43" s="20"/>
      <c r="Q43" s="19"/>
      <c r="U43" s="20"/>
      <c r="W43" s="10" t="s">
        <v>100</v>
      </c>
      <c r="X43" s="10"/>
      <c r="Y43" s="10"/>
      <c r="Z43" s="10"/>
      <c r="AA43" s="63" t="e">
        <f>IF(SUM($G$86,$G$79)=2,G58/G17,NA())</f>
        <v>#N/A</v>
      </c>
      <c r="AB43" s="63" t="e">
        <f>IF(H17&lt;=0,NA(),IF(SUM($G$86,$G$79)=2,H58/H17,NA()))</f>
        <v>#N/A</v>
      </c>
      <c r="AC43" s="63" t="e">
        <f>IF(I17&lt;=0,NA(),IF(SUM($G$86,$G$79)=2,I58/I17,NA()))</f>
        <v>#N/A</v>
      </c>
      <c r="AD43" s="63" t="e">
        <f>IF(J17&lt;=0,NA(),IF(SUM($G$86,$G$79)=2,J58/J17,NA()))</f>
        <v>#N/A</v>
      </c>
      <c r="AE43" s="63" t="e">
        <f>IF(K17&lt;=0,NA(),IF(SUM($G$86,$G$79)=2,K58/K17,NA()))</f>
        <v>#N/A</v>
      </c>
    </row>
    <row r="44" spans="2:31" x14ac:dyDescent="0.25">
      <c r="B44" s="34"/>
      <c r="D44" s="167"/>
      <c r="E44" s="167"/>
      <c r="F44" s="167"/>
      <c r="G44" s="167"/>
      <c r="H44" s="167"/>
      <c r="I44" s="167"/>
      <c r="J44" s="167"/>
      <c r="K44" s="167"/>
      <c r="P44" s="20"/>
      <c r="Q44" s="19"/>
      <c r="U44" s="20"/>
      <c r="W44" s="10"/>
      <c r="X44" s="10"/>
      <c r="Y44" s="10"/>
      <c r="Z44" s="10"/>
      <c r="AA44" s="63"/>
      <c r="AB44" s="63"/>
      <c r="AC44" s="63"/>
      <c r="AD44" s="63"/>
      <c r="AE44" s="63"/>
    </row>
    <row r="45" spans="2:31" x14ac:dyDescent="0.25">
      <c r="B45" s="34"/>
      <c r="P45" s="20"/>
      <c r="Q45" s="19"/>
      <c r="U45" s="20"/>
      <c r="W45" s="10"/>
      <c r="X45" s="10"/>
      <c r="Y45" s="10"/>
      <c r="Z45" s="10"/>
      <c r="AA45" s="63"/>
      <c r="AB45" s="63"/>
      <c r="AC45" s="63"/>
      <c r="AD45" s="63"/>
      <c r="AE45" s="63"/>
    </row>
    <row r="46" spans="2:31" x14ac:dyDescent="0.25">
      <c r="B46" s="34"/>
      <c r="D46" s="12" t="s">
        <v>93</v>
      </c>
      <c r="P46" s="20"/>
      <c r="Q46" s="19"/>
      <c r="U46" s="20"/>
      <c r="W46" s="10" t="s">
        <v>15</v>
      </c>
      <c r="X46" s="10"/>
      <c r="Y46" s="10"/>
      <c r="Z46" s="63" t="e">
        <f>IF(SUM($G$79, $G$80, $G$87,$G$86)=4, Z42, NA())</f>
        <v>#N/A</v>
      </c>
      <c r="AA46" s="63" t="e">
        <f>IF(SUM($G$79, $G$80, $G$87,$G$86)=4, G65/G24, NA())</f>
        <v>#N/A</v>
      </c>
      <c r="AB46" s="63" t="e">
        <f>IF(SUM($G$79, $G$80, $G$87,$G$86)=4, H65/H24, NA())</f>
        <v>#N/A</v>
      </c>
      <c r="AC46" s="63" t="e">
        <f>IF(SUM($G$79, $G$80, $G$87,$G$86)=4, I65/I24, NA())</f>
        <v>#N/A</v>
      </c>
      <c r="AD46" s="63" t="e">
        <f>IF(SUM($G$79, $G$80, $G$87,$G$86)=4, J65/J24, NA())</f>
        <v>#N/A</v>
      </c>
      <c r="AE46" s="10"/>
    </row>
    <row r="47" spans="2:31" ht="14.25" customHeight="1" x14ac:dyDescent="0.25">
      <c r="B47" s="34"/>
      <c r="D47" s="94" t="s">
        <v>137</v>
      </c>
      <c r="E47" s="168" t="str">
        <f>IF(D47="No", "If you've chosen a different population than what was identified in the HHAP-3 application, please explain your rationale in the narrative section of 'TBL 4. Outcome Goals'", "")</f>
        <v/>
      </c>
      <c r="F47" s="168"/>
      <c r="G47" s="168"/>
      <c r="H47" s="168"/>
      <c r="I47" s="168"/>
      <c r="J47" s="168"/>
      <c r="K47" s="168"/>
      <c r="L47" s="168"/>
      <c r="M47" s="168"/>
      <c r="N47" s="168"/>
      <c r="P47" s="20"/>
      <c r="Q47" s="19"/>
      <c r="U47" s="20"/>
      <c r="W47" s="10" t="s">
        <v>31</v>
      </c>
      <c r="X47" s="10"/>
      <c r="Y47" s="10"/>
      <c r="Z47" s="10"/>
      <c r="AA47" s="63" t="e">
        <f>IF(SUM($G$79, $G$86, $G$81,$G$88)=4, G58/G17, NA())</f>
        <v>#N/A</v>
      </c>
      <c r="AB47" s="63" t="e">
        <f>IF(SUM($G$79, $G$86, $G$81,$G$88)=4, H72/H31, NA())</f>
        <v>#N/A</v>
      </c>
      <c r="AC47" s="63" t="e">
        <f>IF(SUM($G$79, $G$86, $G$81,$G$88)=4, I72/I31, NA())</f>
        <v>#N/A</v>
      </c>
      <c r="AD47" s="63" t="e">
        <f>IF(SUM($G$79, $G$86, $G$81,$G$88)=4, J72/J31, NA())</f>
        <v>#N/A</v>
      </c>
      <c r="AE47" s="63" t="e">
        <f>IF(SUM($G$79, $G$86, $G$81,$G$88)=4, K72/K31, NA())</f>
        <v>#N/A</v>
      </c>
    </row>
    <row r="48" spans="2:31" x14ac:dyDescent="0.25">
      <c r="B48" s="34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P48" s="20"/>
      <c r="Q48" s="19"/>
      <c r="U48" s="20"/>
    </row>
    <row r="49" spans="2:21" x14ac:dyDescent="0.25">
      <c r="B49" s="34"/>
      <c r="D49" s="58" t="s">
        <v>105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P49" s="20"/>
      <c r="Q49" s="19"/>
      <c r="U49" s="20"/>
    </row>
    <row r="50" spans="2:21" x14ac:dyDescent="0.25">
      <c r="B50" s="34"/>
      <c r="D50" s="97"/>
      <c r="P50" s="20"/>
      <c r="Q50" s="19"/>
      <c r="U50" s="20"/>
    </row>
    <row r="51" spans="2:21" x14ac:dyDescent="0.25">
      <c r="B51" s="34"/>
      <c r="E51" s="4"/>
      <c r="P51" s="20"/>
      <c r="Q51" s="19"/>
      <c r="U51" s="20"/>
    </row>
    <row r="52" spans="2:21" x14ac:dyDescent="0.25">
      <c r="B52" s="29"/>
      <c r="C52" s="17"/>
      <c r="D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9"/>
      <c r="U52" s="20"/>
    </row>
    <row r="53" spans="2:21" x14ac:dyDescent="0.25">
      <c r="B53" s="158" t="s">
        <v>55</v>
      </c>
      <c r="D53" s="12" t="s">
        <v>56</v>
      </c>
      <c r="M53" s="159" t="str">
        <f>IF(SUM(G86:G87)=2, "Compare the new 2021 HDIS baseline data to the HHAP-3 performance target for 2021 to see if you are on-track to achieve your HHAP-3 goal. Consider how this new data informs your 2025 HHAP-4 goal.", "")</f>
        <v/>
      </c>
      <c r="N53" s="159"/>
      <c r="O53" s="159"/>
      <c r="P53" s="20"/>
      <c r="Q53" s="19"/>
      <c r="U53" s="20"/>
    </row>
    <row r="54" spans="2:21" ht="8.25" customHeight="1" thickBot="1" x14ac:dyDescent="0.3">
      <c r="B54" s="158"/>
      <c r="L54" s="170" t="s">
        <v>114</v>
      </c>
      <c r="M54" s="159"/>
      <c r="N54" s="159"/>
      <c r="O54" s="159"/>
      <c r="P54" s="20"/>
      <c r="Q54" s="19"/>
      <c r="U54" s="20"/>
    </row>
    <row r="55" spans="2:21" ht="8.25" customHeight="1" x14ac:dyDescent="0.25">
      <c r="B55" s="158"/>
      <c r="H55" s="112"/>
      <c r="I55" s="113"/>
      <c r="J55" s="113"/>
      <c r="K55" s="113"/>
      <c r="L55" s="171"/>
      <c r="M55" s="159"/>
      <c r="N55" s="159"/>
      <c r="O55" s="159"/>
      <c r="P55" s="20"/>
      <c r="Q55" s="19"/>
      <c r="U55" s="20"/>
    </row>
    <row r="56" spans="2:21" x14ac:dyDescent="0.25">
      <c r="B56" s="158"/>
      <c r="G56" s="109"/>
      <c r="M56" s="159"/>
      <c r="N56" s="159"/>
      <c r="O56" s="159"/>
      <c r="P56" s="20"/>
      <c r="Q56" s="19"/>
      <c r="U56" s="20"/>
    </row>
    <row r="57" spans="2:21" ht="15.75" thickBot="1" x14ac:dyDescent="0.3">
      <c r="B57" s="158"/>
      <c r="D57" s="14" t="s">
        <v>0</v>
      </c>
      <c r="E57" s="14" t="s">
        <v>1</v>
      </c>
      <c r="F57" s="14" t="s">
        <v>2</v>
      </c>
      <c r="G57" s="111" t="s">
        <v>3</v>
      </c>
      <c r="H57" s="14" t="s">
        <v>4</v>
      </c>
      <c r="I57" s="14" t="s">
        <v>5</v>
      </c>
      <c r="J57" s="14" t="s">
        <v>6</v>
      </c>
      <c r="K57" s="14" t="s">
        <v>7</v>
      </c>
      <c r="L57" s="1"/>
      <c r="M57" s="159"/>
      <c r="N57" s="159"/>
      <c r="O57" s="159"/>
      <c r="P57" s="20"/>
      <c r="Q57" s="19"/>
      <c r="U57" s="20"/>
    </row>
    <row r="58" spans="2:21" ht="15.75" thickBot="1" x14ac:dyDescent="0.3">
      <c r="B58" s="34"/>
      <c r="D58" s="92"/>
      <c r="E58" s="92"/>
      <c r="F58" s="93"/>
      <c r="G58" s="106"/>
      <c r="H58" s="100" t="str">
        <f>IF($G$86=1, G58+$G$84, "")</f>
        <v/>
      </c>
      <c r="I58" s="83" t="str">
        <f>IF($G$86=1, H58+$G$84, "")</f>
        <v/>
      </c>
      <c r="J58" s="83" t="str">
        <f>IF($G$86=1, I58+$G$84, "")</f>
        <v/>
      </c>
      <c r="K58" s="83" t="str">
        <f>IF($G$86=1, J58+$G$84, "")</f>
        <v/>
      </c>
      <c r="L58" s="16"/>
      <c r="M58" s="159"/>
      <c r="N58" s="159"/>
      <c r="O58" s="159"/>
      <c r="P58" s="20"/>
      <c r="Q58" s="19"/>
      <c r="U58" s="20"/>
    </row>
    <row r="59" spans="2:21" x14ac:dyDescent="0.25">
      <c r="B59" s="34"/>
      <c r="D59" s="172" t="s">
        <v>8</v>
      </c>
      <c r="E59" s="172"/>
      <c r="F59" s="172"/>
      <c r="G59" s="173"/>
      <c r="H59" s="172" t="s">
        <v>9</v>
      </c>
      <c r="I59" s="172"/>
      <c r="J59" s="172"/>
      <c r="K59" s="172"/>
      <c r="L59" s="72"/>
      <c r="M59" s="159"/>
      <c r="N59" s="159"/>
      <c r="O59" s="159"/>
      <c r="P59" s="20"/>
      <c r="Q59" s="19"/>
      <c r="U59" s="20"/>
    </row>
    <row r="60" spans="2:21" x14ac:dyDescent="0.25">
      <c r="B60" s="35"/>
      <c r="C60" s="4"/>
      <c r="D60" s="4"/>
      <c r="E60" s="4"/>
      <c r="F60" s="4"/>
      <c r="G60" s="128"/>
      <c r="H60" s="4"/>
      <c r="I60" s="4"/>
      <c r="J60" s="4"/>
      <c r="K60" s="4"/>
      <c r="L60" s="4"/>
      <c r="M60" s="4"/>
      <c r="N60" s="4"/>
      <c r="O60" s="4"/>
      <c r="P60" s="38"/>
      <c r="Q60" s="19"/>
      <c r="U60" s="20"/>
    </row>
    <row r="61" spans="2:21" ht="14.25" customHeight="1" x14ac:dyDescent="0.25">
      <c r="B61" s="29"/>
      <c r="C61" s="17"/>
      <c r="D61" s="17"/>
      <c r="E61" s="17"/>
      <c r="F61" s="17"/>
      <c r="G61" s="108"/>
      <c r="H61" s="17"/>
      <c r="I61" s="17"/>
      <c r="J61" s="17"/>
      <c r="L61" s="126"/>
      <c r="M61" s="126"/>
      <c r="N61" s="126"/>
      <c r="O61" s="126"/>
      <c r="P61" s="18"/>
      <c r="Q61" s="19"/>
      <c r="U61" s="20"/>
    </row>
    <row r="62" spans="2:21" x14ac:dyDescent="0.25">
      <c r="B62" s="158" t="s">
        <v>94</v>
      </c>
      <c r="D62" s="41" t="s">
        <v>98</v>
      </c>
      <c r="G62" s="109"/>
      <c r="K62" s="127"/>
      <c r="L62" s="127"/>
      <c r="M62" s="127"/>
      <c r="N62" s="127"/>
      <c r="O62" s="127"/>
      <c r="P62" s="20"/>
      <c r="Q62" s="19"/>
      <c r="U62" s="20"/>
    </row>
    <row r="63" spans="2:21" x14ac:dyDescent="0.25">
      <c r="B63" s="158"/>
      <c r="D63" s="12"/>
      <c r="G63" s="109"/>
      <c r="I63" s="2"/>
      <c r="J63" s="2"/>
      <c r="K63" s="127"/>
      <c r="L63" s="127"/>
      <c r="N63" s="127"/>
      <c r="O63" s="127"/>
      <c r="P63" s="20"/>
      <c r="Q63" s="19"/>
      <c r="U63" s="20"/>
    </row>
    <row r="64" spans="2:21" ht="15.75" thickBot="1" x14ac:dyDescent="0.3">
      <c r="B64" s="158"/>
      <c r="G64" s="110" t="s">
        <v>3</v>
      </c>
      <c r="H64" s="14" t="s">
        <v>4</v>
      </c>
      <c r="I64" s="14" t="s">
        <v>5</v>
      </c>
      <c r="J64" s="1" t="s">
        <v>6</v>
      </c>
      <c r="K64" s="127"/>
      <c r="L64" s="127"/>
      <c r="M64" s="127"/>
      <c r="N64" s="127"/>
      <c r="O64" s="127"/>
      <c r="P64" s="20"/>
      <c r="Q64" s="19"/>
      <c r="U64" s="20"/>
    </row>
    <row r="65" spans="2:21" ht="15.75" thickBot="1" x14ac:dyDescent="0.3">
      <c r="B65" s="34"/>
      <c r="D65" s="36" t="s">
        <v>16</v>
      </c>
      <c r="E65" s="6"/>
      <c r="F65" s="6"/>
      <c r="G65" s="105" t="str">
        <f>IF(SUM(G86:G87)=2,(($J$65-$F$58)/4)+F58, "")</f>
        <v/>
      </c>
      <c r="H65" s="101" t="str">
        <f>IF(SUM(G86:G87)=2,(($J$65-$F$58)/4)+G65, "")</f>
        <v/>
      </c>
      <c r="I65" s="102" t="str">
        <f>IF(SUM(G86:G87)=2,(($J$65-$F$58)/4)+H65, "")</f>
        <v/>
      </c>
      <c r="J65" s="105" t="str">
        <f>IF($G$87=1,D50,  "")</f>
        <v/>
      </c>
      <c r="K65" s="129"/>
      <c r="L65" s="115"/>
      <c r="P65" s="20"/>
      <c r="Q65" s="19"/>
      <c r="U65" s="20"/>
    </row>
    <row r="66" spans="2:21" ht="36" x14ac:dyDescent="0.25">
      <c r="B66" s="34"/>
      <c r="D66" s="155" t="str">
        <f>IF(SUM(G86:G87)=2, "To achieve this goal, you anticipated an average annual change of "&amp;ROUND((J65-F58)/4, 0)&amp;" between baseline year '20 and HHAP-3 goal setting year '24.", "")</f>
        <v/>
      </c>
      <c r="E66" s="155"/>
      <c r="F66" s="155"/>
      <c r="G66" s="156"/>
      <c r="H66" s="155"/>
      <c r="I66" s="157"/>
      <c r="J66" s="103" t="s">
        <v>19</v>
      </c>
      <c r="L66" s="130"/>
      <c r="P66" s="20"/>
      <c r="Q66" s="19"/>
      <c r="U66" s="20"/>
    </row>
    <row r="67" spans="2:21" x14ac:dyDescent="0.25">
      <c r="B67" s="35"/>
      <c r="C67" s="4"/>
      <c r="D67" s="4"/>
      <c r="E67" s="4"/>
      <c r="F67" s="4"/>
      <c r="G67" s="4"/>
      <c r="H67" s="4"/>
      <c r="I67" s="4"/>
      <c r="J67" s="4"/>
      <c r="K67" s="86"/>
      <c r="L67" s="131"/>
      <c r="M67" s="86"/>
      <c r="N67" s="86"/>
      <c r="O67" s="4"/>
      <c r="P67" s="38"/>
      <c r="Q67" s="19"/>
      <c r="U67" s="20"/>
    </row>
    <row r="68" spans="2:21" x14ac:dyDescent="0.25">
      <c r="B68" s="29"/>
      <c r="C68" s="17"/>
      <c r="D68" s="17"/>
      <c r="E68" s="17"/>
      <c r="F68" s="17"/>
      <c r="G68" s="17"/>
      <c r="H68" s="17"/>
      <c r="I68" s="17"/>
      <c r="J68" s="17"/>
      <c r="K68" s="87"/>
      <c r="L68" s="132"/>
      <c r="M68" s="87"/>
      <c r="N68" s="87"/>
      <c r="O68" s="17"/>
      <c r="P68" s="18"/>
      <c r="Q68" s="19"/>
      <c r="U68" s="20"/>
    </row>
    <row r="69" spans="2:21" ht="15" customHeight="1" x14ac:dyDescent="0.25">
      <c r="B69" s="158" t="s">
        <v>95</v>
      </c>
      <c r="D69" s="12" t="s">
        <v>28</v>
      </c>
      <c r="L69" s="109"/>
      <c r="M69" s="159" t="str">
        <f>IFERROR(IF(SUM(G87:G88)=2,"The 2025 goal represents a "&amp;ROUND(ABS(G89*100), 2)&amp;IF(G89&lt;0, "% decrease", IF(G89&gt;0, "% increase", "% change"))&amp;" relative to your 2024 goal. Please describe local efforts underway or other community factors that will justify this change in the narrative section of 'TBL. 4' in the HHAP-4 data tables file.", ""),"")</f>
        <v/>
      </c>
      <c r="N69" s="159"/>
      <c r="O69" s="159"/>
      <c r="P69" s="20"/>
      <c r="Q69" s="19"/>
      <c r="S69" s="71"/>
      <c r="T69" s="71"/>
      <c r="U69" s="20"/>
    </row>
    <row r="70" spans="2:21" ht="14.25" customHeight="1" x14ac:dyDescent="0.25">
      <c r="B70" s="158"/>
      <c r="L70" s="109"/>
      <c r="M70" s="159"/>
      <c r="N70" s="159"/>
      <c r="O70" s="159"/>
      <c r="P70" s="20"/>
      <c r="Q70" s="19"/>
      <c r="R70" s="160" t="s">
        <v>106</v>
      </c>
      <c r="S70" s="160"/>
      <c r="T70" s="160"/>
      <c r="U70" s="20"/>
    </row>
    <row r="71" spans="2:21" ht="14.25" customHeight="1" thickBot="1" x14ac:dyDescent="0.3">
      <c r="B71" s="158"/>
      <c r="H71" s="14" t="s">
        <v>4</v>
      </c>
      <c r="I71" s="14" t="s">
        <v>5</v>
      </c>
      <c r="J71" s="14" t="s">
        <v>6</v>
      </c>
      <c r="K71" s="1" t="s">
        <v>7</v>
      </c>
      <c r="L71" s="133"/>
      <c r="M71" s="159"/>
      <c r="N71" s="159"/>
      <c r="O71" s="159"/>
      <c r="P71" s="20"/>
      <c r="Q71" s="19"/>
      <c r="R71" s="160"/>
      <c r="S71" s="160"/>
      <c r="T71" s="160"/>
      <c r="U71" s="20"/>
    </row>
    <row r="72" spans="2:21" ht="15" customHeight="1" thickBot="1" x14ac:dyDescent="0.3">
      <c r="B72" s="158"/>
      <c r="D72" s="36" t="s">
        <v>18</v>
      </c>
      <c r="E72" s="7"/>
      <c r="F72" s="7"/>
      <c r="G72" s="7"/>
      <c r="H72" s="84" t="str">
        <f>IF(SUM($G$88, $G$86)=2, G58+$G$85, "")</f>
        <v/>
      </c>
      <c r="I72" s="84" t="str">
        <f>IF(SUM($G$86, $G$88)=2, H72+$G$85, "")</f>
        <v/>
      </c>
      <c r="J72" s="102" t="str">
        <f>IF(SUM($G$86, $G$88)=2, I72+$G$85, "")</f>
        <v/>
      </c>
      <c r="K72" s="104"/>
      <c r="L72" s="74"/>
      <c r="M72" s="159"/>
      <c r="N72" s="159"/>
      <c r="O72" s="159"/>
      <c r="P72" s="20"/>
      <c r="Q72" s="19"/>
      <c r="R72" s="160"/>
      <c r="S72" s="160"/>
      <c r="T72" s="160"/>
      <c r="U72" s="20"/>
    </row>
    <row r="73" spans="2:21" ht="36" x14ac:dyDescent="0.25">
      <c r="B73" s="34"/>
      <c r="D73" s="155" t="str">
        <f>IF(SUM(G86,G88)=2, "To achieve this goal, anticipate an average annual change of "&amp;ROUND((K72-G58)/4, 0)&amp;" between baseline year '21 and HHAP-4 goal setting year '25.", "")</f>
        <v/>
      </c>
      <c r="E73" s="155"/>
      <c r="F73" s="155"/>
      <c r="G73" s="155"/>
      <c r="H73" s="155"/>
      <c r="I73" s="155"/>
      <c r="J73" s="157"/>
      <c r="K73" s="103" t="s">
        <v>17</v>
      </c>
      <c r="L73" s="73"/>
      <c r="M73" s="159"/>
      <c r="N73" s="159"/>
      <c r="O73" s="159"/>
      <c r="P73" s="20"/>
      <c r="Q73" s="19"/>
      <c r="R73" s="160"/>
      <c r="S73" s="160"/>
      <c r="T73" s="160"/>
      <c r="U73" s="20"/>
    </row>
    <row r="74" spans="2:21" x14ac:dyDescent="0.25">
      <c r="B74" s="3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  <c r="Q74" s="23"/>
      <c r="R74" s="4"/>
      <c r="S74" s="4"/>
      <c r="T74" s="4"/>
      <c r="U74" s="38"/>
    </row>
    <row r="77" spans="2:21" hidden="1" x14ac:dyDescent="0.25">
      <c r="B77" s="153" t="s">
        <v>103</v>
      </c>
      <c r="C77" s="153"/>
      <c r="D77" s="153"/>
      <c r="E77" s="153"/>
      <c r="F77" s="153"/>
      <c r="G77" s="77" t="str">
        <f>IF(G79=1, (G17-D17)/3, "")</f>
        <v/>
      </c>
    </row>
    <row r="78" spans="2:21" hidden="1" x14ac:dyDescent="0.25">
      <c r="B78" s="153" t="s">
        <v>107</v>
      </c>
      <c r="C78" s="153"/>
      <c r="D78" s="153"/>
      <c r="E78" s="153"/>
      <c r="F78" s="153"/>
      <c r="G78" s="78" t="str">
        <f>IF(SUM(G79,G81)=2, (K31-G17)/4, "")</f>
        <v/>
      </c>
    </row>
    <row r="79" spans="2:21" hidden="1" x14ac:dyDescent="0.25">
      <c r="B79" s="153" t="s">
        <v>57</v>
      </c>
      <c r="C79" s="153"/>
      <c r="D79" s="153"/>
      <c r="E79" s="153"/>
      <c r="F79" s="153"/>
      <c r="G79" s="79">
        <f>IF(OR(D17="",E17="",F17="",G17=""),0,1)</f>
        <v>0</v>
      </c>
    </row>
    <row r="80" spans="2:21" hidden="1" x14ac:dyDescent="0.25">
      <c r="B80" s="153" t="s">
        <v>58</v>
      </c>
      <c r="C80" s="153"/>
      <c r="D80" s="153"/>
      <c r="E80" s="153"/>
      <c r="F80" s="153"/>
      <c r="G80" s="79">
        <f>IF(J24="", 0, 1)</f>
        <v>0</v>
      </c>
    </row>
    <row r="81" spans="2:7" hidden="1" x14ac:dyDescent="0.25">
      <c r="B81" s="154" t="s">
        <v>59</v>
      </c>
      <c r="C81" s="154"/>
      <c r="D81" s="154"/>
      <c r="E81" s="154"/>
      <c r="F81" s="154"/>
      <c r="G81" s="79">
        <f>IF(K31="", 0, 1)</f>
        <v>0</v>
      </c>
    </row>
    <row r="82" spans="2:7" hidden="1" x14ac:dyDescent="0.25">
      <c r="B82" s="153" t="s">
        <v>118</v>
      </c>
      <c r="C82" s="153"/>
      <c r="D82" s="153"/>
      <c r="E82" s="153"/>
      <c r="F82" s="153"/>
      <c r="G82" s="98" t="str">
        <f>IF(SUM(G80:G81)=2,(K31-J24)/J24, "")</f>
        <v/>
      </c>
    </row>
    <row r="83" spans="2:7" hidden="1" x14ac:dyDescent="0.25">
      <c r="B83" s="82"/>
      <c r="C83" s="82"/>
      <c r="D83" s="82"/>
      <c r="E83" s="82"/>
      <c r="F83" s="82"/>
    </row>
    <row r="84" spans="2:7" hidden="1" x14ac:dyDescent="0.25">
      <c r="B84" s="153" t="s">
        <v>96</v>
      </c>
      <c r="C84" s="153"/>
      <c r="D84" s="153"/>
      <c r="E84" s="153"/>
      <c r="F84" s="153"/>
      <c r="G84" s="80" t="str">
        <f>IF(G86=1, (G58-D58)/3, "")</f>
        <v/>
      </c>
    </row>
    <row r="85" spans="2:7" hidden="1" x14ac:dyDescent="0.25">
      <c r="B85" s="153" t="s">
        <v>108</v>
      </c>
      <c r="C85" s="153"/>
      <c r="D85" s="153"/>
      <c r="E85" s="153"/>
      <c r="F85" s="153"/>
      <c r="G85" s="80" t="str">
        <f>IF(SUM(G86,G88)=2, (K72-G58)/4, "")</f>
        <v/>
      </c>
    </row>
    <row r="86" spans="2:7" hidden="1" x14ac:dyDescent="0.25">
      <c r="B86" s="153" t="s">
        <v>60</v>
      </c>
      <c r="C86" s="153"/>
      <c r="D86" s="153"/>
      <c r="E86" s="153"/>
      <c r="F86" s="153"/>
      <c r="G86" s="81">
        <f>IF(OR(D58="",E58="",F58="",G58=""),0,1)</f>
        <v>0</v>
      </c>
    </row>
    <row r="87" spans="2:7" hidden="1" x14ac:dyDescent="0.25">
      <c r="B87" s="153" t="s">
        <v>58</v>
      </c>
      <c r="C87" s="153"/>
      <c r="D87" s="153"/>
      <c r="E87" s="153"/>
      <c r="F87" s="153"/>
      <c r="G87" s="81">
        <f>IF(AND(D47="Yes", ISBLANK(D50)=FALSE), 1, 0)</f>
        <v>0</v>
      </c>
    </row>
    <row r="88" spans="2:7" hidden="1" x14ac:dyDescent="0.25">
      <c r="B88" s="154" t="s">
        <v>97</v>
      </c>
      <c r="C88" s="154"/>
      <c r="D88" s="154"/>
      <c r="E88" s="154"/>
      <c r="F88" s="154"/>
      <c r="G88" s="81">
        <f>IF(K72="", 0, 1)</f>
        <v>0</v>
      </c>
    </row>
    <row r="89" spans="2:7" hidden="1" x14ac:dyDescent="0.25">
      <c r="B89" s="153" t="s">
        <v>118</v>
      </c>
      <c r="C89" s="153"/>
      <c r="D89" s="153"/>
      <c r="E89" s="153"/>
      <c r="F89" s="153"/>
      <c r="G89" s="98" t="str">
        <f>IF(SUM(G87:G88)=2,(K72-J65)/J65, "")</f>
        <v/>
      </c>
    </row>
  </sheetData>
  <sheetProtection sheet="1" objects="1" scenarios="1"/>
  <mergeCells count="46">
    <mergeCell ref="B89:F89"/>
    <mergeCell ref="L54:L55"/>
    <mergeCell ref="M69:O73"/>
    <mergeCell ref="M53:O59"/>
    <mergeCell ref="L14:L15"/>
    <mergeCell ref="M28:O32"/>
    <mergeCell ref="M13:O18"/>
    <mergeCell ref="B85:F85"/>
    <mergeCell ref="B86:F86"/>
    <mergeCell ref="B87:F87"/>
    <mergeCell ref="B88:F88"/>
    <mergeCell ref="B78:F78"/>
    <mergeCell ref="B79:F79"/>
    <mergeCell ref="B80:F80"/>
    <mergeCell ref="B81:F81"/>
    <mergeCell ref="B84:F84"/>
    <mergeCell ref="B77:F77"/>
    <mergeCell ref="B69:B72"/>
    <mergeCell ref="D73:J73"/>
    <mergeCell ref="B62:B64"/>
    <mergeCell ref="D66:I66"/>
    <mergeCell ref="H59:K59"/>
    <mergeCell ref="B28:B31"/>
    <mergeCell ref="D44:K44"/>
    <mergeCell ref="E47:N48"/>
    <mergeCell ref="Q41:U41"/>
    <mergeCell ref="C35:U36"/>
    <mergeCell ref="B35:B37"/>
    <mergeCell ref="C37:U37"/>
    <mergeCell ref="B53:B57"/>
    <mergeCell ref="B6:U6"/>
    <mergeCell ref="B82:F82"/>
    <mergeCell ref="D25:I25"/>
    <mergeCell ref="B21:B23"/>
    <mergeCell ref="H18:K18"/>
    <mergeCell ref="D18:G18"/>
    <mergeCell ref="B13:B14"/>
    <mergeCell ref="Q13:U13"/>
    <mergeCell ref="B7:U7"/>
    <mergeCell ref="B8:U8"/>
    <mergeCell ref="B9:U9"/>
    <mergeCell ref="R70:T73"/>
    <mergeCell ref="D32:J32"/>
    <mergeCell ref="B41:B42"/>
    <mergeCell ref="D42:K42"/>
    <mergeCell ref="D59:G59"/>
  </mergeCells>
  <phoneticPr fontId="4" type="noConversion"/>
  <conditionalFormatting sqref="D49">
    <cfRule type="expression" dxfId="137" priority="34">
      <formula>$D$47="Yes"</formula>
    </cfRule>
  </conditionalFormatting>
  <conditionalFormatting sqref="D44:K44">
    <cfRule type="expression" dxfId="136" priority="27">
      <formula>$D$42="Other"</formula>
    </cfRule>
  </conditionalFormatting>
  <conditionalFormatting sqref="D44">
    <cfRule type="expression" dxfId="135" priority="26">
      <formula>$D$42&lt;&gt;"Other"</formula>
    </cfRule>
  </conditionalFormatting>
  <conditionalFormatting sqref="C35:U36">
    <cfRule type="expression" dxfId="134" priority="23">
      <formula>SUM($G$79:$G$81)=3</formula>
    </cfRule>
  </conditionalFormatting>
  <conditionalFormatting sqref="C37:U37">
    <cfRule type="expression" dxfId="133" priority="22">
      <formula>SUM($G$79:$G$81)=3</formula>
    </cfRule>
  </conditionalFormatting>
  <conditionalFormatting sqref="B35">
    <cfRule type="expression" dxfId="132" priority="21">
      <formula>SUM($G$79:$G$81)=3</formula>
    </cfRule>
  </conditionalFormatting>
  <conditionalFormatting sqref="D50">
    <cfRule type="expression" dxfId="131" priority="18">
      <formula>$D$47="Yes"</formula>
    </cfRule>
  </conditionalFormatting>
  <conditionalFormatting sqref="G17 G24">
    <cfRule type="expression" dxfId="130" priority="17">
      <formula>SUM($G$79:$G$80)&lt;&gt;2</formula>
    </cfRule>
  </conditionalFormatting>
  <conditionalFormatting sqref="D18:G23">
    <cfRule type="expression" dxfId="129" priority="16">
      <formula>SUM($G$79:$G$80)&lt;&gt;2</formula>
    </cfRule>
  </conditionalFormatting>
  <conditionalFormatting sqref="J24 K31">
    <cfRule type="expression" dxfId="128" priority="15">
      <formula>SUM($G$79:$G$81)&lt;&gt;3</formula>
    </cfRule>
  </conditionalFormatting>
  <conditionalFormatting sqref="K24:L24 L25:L30">
    <cfRule type="expression" dxfId="127" priority="14">
      <formula>SUM($G$79:$G$81)&lt;&gt;3</formula>
    </cfRule>
  </conditionalFormatting>
  <conditionalFormatting sqref="L26:L27">
    <cfRule type="expression" dxfId="126" priority="13">
      <formula>SUM($G$79:$G$81)&lt;&gt;3</formula>
    </cfRule>
  </conditionalFormatting>
  <conditionalFormatting sqref="L26">
    <cfRule type="expression" dxfId="125" priority="12">
      <formula>SUM($G$79:$G$81)&lt;&gt;3</formula>
    </cfRule>
  </conditionalFormatting>
  <conditionalFormatting sqref="G15:G16 H15:K15">
    <cfRule type="expression" dxfId="124" priority="11">
      <formula>SUM($G$79:$G$80)&lt;&gt;2</formula>
    </cfRule>
  </conditionalFormatting>
  <conditionalFormatting sqref="L14:L15">
    <cfRule type="expression" dxfId="123" priority="10">
      <formula>SUM($G$79:$G$80)=2</formula>
    </cfRule>
  </conditionalFormatting>
  <conditionalFormatting sqref="G58 G65">
    <cfRule type="expression" dxfId="122" priority="9">
      <formula>SUM($G$86:$G$87)&lt;&gt;2</formula>
    </cfRule>
  </conditionalFormatting>
  <conditionalFormatting sqref="D59:G64">
    <cfRule type="expression" dxfId="121" priority="7">
      <formula>SUM($G$86:$G$87)&lt;&gt;2</formula>
    </cfRule>
  </conditionalFormatting>
  <conditionalFormatting sqref="G55:G57">
    <cfRule type="expression" dxfId="120" priority="6">
      <formula>SUM($G$86:$G$87)&lt;&gt;2</formula>
    </cfRule>
  </conditionalFormatting>
  <conditionalFormatting sqref="H54:K55">
    <cfRule type="expression" dxfId="119" priority="5">
      <formula>SUM($G$86:$G$87)&lt;&gt;2</formula>
    </cfRule>
  </conditionalFormatting>
  <conditionalFormatting sqref="L54:L55">
    <cfRule type="expression" dxfId="118" priority="4">
      <formula>SUM($G$86:$G$87)=2</formula>
    </cfRule>
  </conditionalFormatting>
  <conditionalFormatting sqref="J65 K72">
    <cfRule type="expression" dxfId="117" priority="3">
      <formula>SUM($G$86:$G$88)&lt;&gt;3</formula>
    </cfRule>
  </conditionalFormatting>
  <conditionalFormatting sqref="K65:L65 L66:L71">
    <cfRule type="expression" dxfId="116" priority="2">
      <formula>SUM($G$86:$G$88)&lt;&gt;3</formula>
    </cfRule>
  </conditionalFormatting>
  <conditionalFormatting sqref="L67">
    <cfRule type="expression" dxfId="115" priority="1">
      <formula>SUM($G$86:$G$88)&lt;&gt;3</formula>
    </cfRule>
  </conditionalFormatting>
  <dataValidations count="2">
    <dataValidation type="list" allowBlank="1" showInputMessage="1" showErrorMessage="1" sqref="D47" xr:uid="{6365727D-0D71-4F5B-90E8-A1C1C91B0AA1}">
      <formula1>"Yes, No"</formula1>
    </dataValidation>
    <dataValidation type="decimal" operator="greaterThanOrEqual" allowBlank="1" showInputMessage="1" showErrorMessage="1" error="Must be a number greater than or equal to zero" sqref="K72 D58:G58 D50 K31 J24 D17:G17" xr:uid="{45959D6B-AA3F-4F1F-A5D5-C814DA4DCB2A}">
      <formula1>0</formula1>
    </dataValidation>
  </dataValidations>
  <hyperlinks>
    <hyperlink ref="C37" r:id="rId1" xr:uid="{074AC479-AE5B-4904-BBC6-A493E6A722BD}"/>
  </hyperlinks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DBFDCE-8B31-499B-9767-0DFAE299E78C}">
          <x14:formula1>
            <xm:f>Subpopulations!$A:$A</xm:f>
          </x14:formula1>
          <xm:sqref>D42:K42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C30B1-D10E-4941-A8BC-1EC0E469ACDD}">
  <sheetPr>
    <tabColor theme="4"/>
  </sheetPr>
  <dimension ref="B2:AE89"/>
  <sheetViews>
    <sheetView showGridLines="0" zoomScaleNormal="100" workbookViewId="0">
      <selection activeCell="B5" sqref="B5"/>
    </sheetView>
  </sheetViews>
  <sheetFormatPr defaultRowHeight="15" x14ac:dyDescent="0.25"/>
  <cols>
    <col min="1" max="1" width="2.6640625" customWidth="1"/>
    <col min="2" max="2" width="6.21875" customWidth="1"/>
    <col min="3" max="3" width="2.6640625" customWidth="1"/>
    <col min="4" max="11" width="10" customWidth="1"/>
    <col min="12" max="12" width="3.21875" customWidth="1"/>
    <col min="13" max="14" width="12.77734375" customWidth="1"/>
    <col min="15" max="15" width="2.44140625" customWidth="1"/>
    <col min="16" max="17" width="2.6640625" customWidth="1"/>
    <col min="18" max="20" width="24.33203125" customWidth="1"/>
    <col min="21" max="21" width="2.6640625" customWidth="1"/>
    <col min="22" max="22" width="6.44140625" customWidth="1"/>
    <col min="23" max="23" width="24.33203125" hidden="1" customWidth="1"/>
    <col min="24" max="31" width="8.88671875" hidden="1" customWidth="1"/>
  </cols>
  <sheetData>
    <row r="2" spans="2:31" ht="20.25" x14ac:dyDescent="0.3">
      <c r="B2" s="11" t="s">
        <v>14</v>
      </c>
      <c r="C2" s="11"/>
      <c r="D2" s="11"/>
    </row>
    <row r="3" spans="2:31" ht="15.75" x14ac:dyDescent="0.25">
      <c r="B3" s="150" t="s">
        <v>131</v>
      </c>
      <c r="C3" s="151"/>
      <c r="D3" s="151"/>
    </row>
    <row r="4" spans="2:31" ht="15.75" x14ac:dyDescent="0.25">
      <c r="B4" s="152" t="s">
        <v>138</v>
      </c>
      <c r="C4" s="13"/>
      <c r="D4" s="1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31" ht="15.75" x14ac:dyDescent="0.25">
      <c r="D5" s="5"/>
    </row>
    <row r="6" spans="2:31" ht="15.75" customHeight="1" x14ac:dyDescent="0.25">
      <c r="B6" s="177" t="s">
        <v>124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</row>
    <row r="7" spans="2:31" s="96" customFormat="1" ht="20.25" customHeight="1" x14ac:dyDescent="0.25">
      <c r="B7" s="180" t="s">
        <v>128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</row>
    <row r="8" spans="2:31" s="96" customFormat="1" ht="20.25" customHeight="1" x14ac:dyDescent="0.25">
      <c r="B8" s="183" t="s">
        <v>117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/>
    </row>
    <row r="9" spans="2:31" s="96" customFormat="1" ht="20.25" customHeight="1" x14ac:dyDescent="0.25">
      <c r="B9" s="186" t="s">
        <v>136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8"/>
    </row>
    <row r="10" spans="2:31" ht="15.75" x14ac:dyDescent="0.25">
      <c r="D10" s="5"/>
    </row>
    <row r="11" spans="2:31" s="9" customFormat="1" ht="15.75" x14ac:dyDescent="0.25">
      <c r="B11" s="64" t="s">
        <v>13</v>
      </c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  <c r="Q11" s="67"/>
      <c r="R11" s="67"/>
      <c r="S11" s="67"/>
      <c r="T11" s="67"/>
      <c r="U11" s="68"/>
    </row>
    <row r="12" spans="2:31" x14ac:dyDescent="0.25">
      <c r="B12" s="29"/>
      <c r="C12" s="2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7"/>
      <c r="R12" s="44"/>
      <c r="S12" s="44"/>
      <c r="T12" s="44"/>
      <c r="U12" s="43"/>
    </row>
    <row r="13" spans="2:31" ht="15.75" x14ac:dyDescent="0.25">
      <c r="B13" s="158" t="s">
        <v>25</v>
      </c>
      <c r="C13" s="26"/>
      <c r="D13" s="41" t="s">
        <v>30</v>
      </c>
      <c r="M13" s="169" t="str">
        <f>IF(SUM(G79:G80)=2, "Compare the new 2021 HDIS baseline data to the HHAP-3 performance target for 2021 to see if you are on-track to achieve your HHAP-3 goal. Consider how this new data informs your 2025 HHAP-4 goal.", "")</f>
        <v/>
      </c>
      <c r="N13" s="169"/>
      <c r="O13" s="169"/>
      <c r="P13" s="20"/>
      <c r="Q13" s="161" t="s">
        <v>102</v>
      </c>
      <c r="R13" s="162"/>
      <c r="S13" s="162"/>
      <c r="T13" s="162"/>
      <c r="U13" s="163"/>
      <c r="W13" s="59" t="s">
        <v>10</v>
      </c>
      <c r="X13" s="4"/>
      <c r="Y13" s="4"/>
      <c r="Z13" s="4"/>
      <c r="AA13" s="4"/>
      <c r="AB13" s="4"/>
      <c r="AC13" s="4"/>
      <c r="AD13" s="4"/>
      <c r="AE13" s="4"/>
    </row>
    <row r="14" spans="2:31" ht="8.25" customHeight="1" thickBot="1" x14ac:dyDescent="0.3">
      <c r="B14" s="158"/>
      <c r="C14" s="19"/>
      <c r="D14" s="12"/>
      <c r="L14" s="189" t="s">
        <v>114</v>
      </c>
      <c r="M14" s="169"/>
      <c r="N14" s="169"/>
      <c r="O14" s="169"/>
      <c r="P14" s="125"/>
      <c r="U14" s="20"/>
    </row>
    <row r="15" spans="2:31" ht="8.25" customHeight="1" x14ac:dyDescent="0.25">
      <c r="B15" s="95"/>
      <c r="C15" s="19"/>
      <c r="D15" s="12"/>
      <c r="G15" s="109"/>
      <c r="H15" s="112"/>
      <c r="I15" s="113"/>
      <c r="J15" s="113"/>
      <c r="K15" s="113"/>
      <c r="L15" s="190"/>
      <c r="M15" s="169"/>
      <c r="N15" s="169"/>
      <c r="O15" s="169"/>
      <c r="P15" s="125"/>
      <c r="U15" s="20"/>
    </row>
    <row r="16" spans="2:31" ht="16.5" thickBot="1" x14ac:dyDescent="0.3">
      <c r="B16" s="28"/>
      <c r="C16" s="19"/>
      <c r="D16" s="14" t="s">
        <v>0</v>
      </c>
      <c r="E16" s="14" t="s">
        <v>1</v>
      </c>
      <c r="F16" s="14" t="s">
        <v>2</v>
      </c>
      <c r="G16" s="111" t="s">
        <v>3</v>
      </c>
      <c r="H16" s="14" t="s">
        <v>4</v>
      </c>
      <c r="I16" s="14" t="s">
        <v>5</v>
      </c>
      <c r="J16" s="14" t="s">
        <v>6</v>
      </c>
      <c r="K16" s="14" t="s">
        <v>7</v>
      </c>
      <c r="L16" s="1"/>
      <c r="M16" s="169"/>
      <c r="N16" s="169"/>
      <c r="O16" s="169"/>
      <c r="P16" s="125"/>
      <c r="Q16" s="1"/>
      <c r="R16" s="1"/>
      <c r="S16" s="1"/>
      <c r="T16" s="1"/>
      <c r="U16" s="27"/>
      <c r="V16" s="1"/>
      <c r="X16" s="60" t="s">
        <v>0</v>
      </c>
      <c r="Y16" s="60" t="s">
        <v>1</v>
      </c>
      <c r="Z16" s="60" t="s">
        <v>2</v>
      </c>
      <c r="AA16" s="60" t="s">
        <v>3</v>
      </c>
      <c r="AB16" s="60" t="s">
        <v>4</v>
      </c>
      <c r="AC16" s="60" t="s">
        <v>5</v>
      </c>
      <c r="AD16" s="60" t="s">
        <v>6</v>
      </c>
      <c r="AE16" s="60" t="s">
        <v>7</v>
      </c>
    </row>
    <row r="17" spans="2:31" s="9" customFormat="1" ht="16.5" thickBot="1" x14ac:dyDescent="0.3">
      <c r="B17" s="28"/>
      <c r="C17" s="21"/>
      <c r="D17" s="92"/>
      <c r="E17" s="92"/>
      <c r="F17" s="93"/>
      <c r="G17" s="106"/>
      <c r="H17" s="100" t="str">
        <f>IF($G$79=1, G17+$G$77, "")</f>
        <v/>
      </c>
      <c r="I17" s="83" t="str">
        <f>IF($G$79=1, H17+$G$77, "")</f>
        <v/>
      </c>
      <c r="J17" s="83" t="str">
        <f>IF($G$79=1, I17+$G$77, "")</f>
        <v/>
      </c>
      <c r="K17" s="83" t="str">
        <f>IF($G$79=1, J17+$G$77, "")</f>
        <v/>
      </c>
      <c r="L17" s="16"/>
      <c r="M17" s="169"/>
      <c r="N17" s="169"/>
      <c r="O17" s="169"/>
      <c r="P17" s="125"/>
      <c r="Q17" s="16"/>
      <c r="R17" s="16"/>
      <c r="S17" s="16"/>
      <c r="T17" s="16"/>
      <c r="U17" s="22"/>
      <c r="V17" s="16"/>
      <c r="W17" s="61" t="s">
        <v>11</v>
      </c>
      <c r="X17" s="15" t="e">
        <f>IF($G$79=1, D17, NA())</f>
        <v>#N/A</v>
      </c>
      <c r="Y17" s="15" t="e">
        <f>IF($G$79=1, E17, NA())</f>
        <v>#N/A</v>
      </c>
      <c r="Z17" s="15" t="e">
        <f>IF($G$79=1, F17, NA())</f>
        <v>#N/A</v>
      </c>
      <c r="AA17" s="15" t="e">
        <f>IF($G$79=1, G17, NA())</f>
        <v>#N/A</v>
      </c>
      <c r="AB17" s="15"/>
      <c r="AC17" s="15"/>
      <c r="AD17" s="15"/>
      <c r="AE17" s="15"/>
    </row>
    <row r="18" spans="2:31" ht="15.75" x14ac:dyDescent="0.25">
      <c r="B18" s="28"/>
      <c r="C18" s="19"/>
      <c r="D18" s="172" t="s">
        <v>8</v>
      </c>
      <c r="E18" s="172"/>
      <c r="F18" s="172"/>
      <c r="G18" s="173"/>
      <c r="H18" s="172" t="s">
        <v>9</v>
      </c>
      <c r="I18" s="172"/>
      <c r="J18" s="172"/>
      <c r="K18" s="172"/>
      <c r="L18" s="72"/>
      <c r="M18" s="169"/>
      <c r="N18" s="169"/>
      <c r="O18" s="169"/>
      <c r="P18" s="125"/>
      <c r="Q18" s="2"/>
      <c r="R18" s="2"/>
      <c r="S18" s="2"/>
      <c r="T18" s="2"/>
      <c r="U18" s="32"/>
      <c r="V18" s="2"/>
      <c r="W18" s="10" t="s">
        <v>12</v>
      </c>
      <c r="X18" s="15"/>
      <c r="Y18" s="15"/>
      <c r="Z18" s="15"/>
      <c r="AA18" s="15" t="e">
        <f>IF($G$79=1, G17, NA())</f>
        <v>#N/A</v>
      </c>
      <c r="AB18" s="15" t="e">
        <f>IF($G$79=1, H17, NA())</f>
        <v>#N/A</v>
      </c>
      <c r="AC18" s="15" t="e">
        <f>IF($G$79=1, I17, NA())</f>
        <v>#N/A</v>
      </c>
      <c r="AD18" s="15" t="e">
        <f>IF($G$79=1, J17, NA())</f>
        <v>#N/A</v>
      </c>
      <c r="AE18" s="15" t="e">
        <f>IF($G$79=1, K17, NA())</f>
        <v>#N/A</v>
      </c>
    </row>
    <row r="19" spans="2:31" ht="15.75" x14ac:dyDescent="0.25">
      <c r="B19" s="28"/>
      <c r="D19" s="37"/>
      <c r="E19" s="37"/>
      <c r="F19" s="37"/>
      <c r="G19" s="107"/>
      <c r="H19" s="37"/>
      <c r="I19" s="37"/>
      <c r="J19" s="37"/>
      <c r="K19" s="37"/>
      <c r="L19" s="37"/>
      <c r="M19" s="37"/>
      <c r="N19" s="37"/>
      <c r="O19" s="37"/>
      <c r="P19" s="32"/>
      <c r="Q19" s="2"/>
      <c r="R19" s="2"/>
      <c r="S19" s="2"/>
      <c r="T19" s="2"/>
      <c r="U19" s="32"/>
      <c r="V19" s="2"/>
      <c r="W19" s="10" t="s">
        <v>15</v>
      </c>
      <c r="X19" s="15"/>
      <c r="Y19" s="15"/>
      <c r="Z19" s="15" t="e">
        <f>IF($G$79=1, F17, NA())</f>
        <v>#N/A</v>
      </c>
      <c r="AA19" s="15" t="e">
        <f>IF(SUM($G$79:$G$80)=2, G24, NA())</f>
        <v>#N/A</v>
      </c>
      <c r="AB19" s="15" t="e">
        <f>IF(SUM($G$79:$G$80)=2, H24, NA())</f>
        <v>#N/A</v>
      </c>
      <c r="AC19" s="15" t="e">
        <f>IF(SUM($G$79:$G$80)=2, I24, NA())</f>
        <v>#N/A</v>
      </c>
      <c r="AD19" s="15" t="e">
        <f>IF(SUM($G$79:$G$80)=2, J24, NA())</f>
        <v>#N/A</v>
      </c>
      <c r="AE19" s="15"/>
    </row>
    <row r="20" spans="2:31" ht="15" customHeight="1" x14ac:dyDescent="0.25">
      <c r="B20" s="29"/>
      <c r="C20" s="17"/>
      <c r="D20" s="17"/>
      <c r="E20" s="17"/>
      <c r="F20" s="17"/>
      <c r="G20" s="108"/>
      <c r="H20" s="17"/>
      <c r="I20" s="30"/>
      <c r="J20" s="30"/>
      <c r="K20" s="87"/>
      <c r="L20" s="87"/>
      <c r="M20" s="87"/>
      <c r="N20" s="87"/>
      <c r="O20" s="87"/>
      <c r="P20" s="31"/>
      <c r="Q20" s="2"/>
      <c r="R20" s="2"/>
      <c r="S20" s="2"/>
      <c r="T20" s="2"/>
      <c r="U20" s="32"/>
      <c r="V20" s="2"/>
      <c r="W20" s="10" t="s">
        <v>31</v>
      </c>
      <c r="X20" s="15"/>
      <c r="Y20" s="15"/>
      <c r="Z20" s="15"/>
      <c r="AA20" s="15" t="e">
        <f>IF($G$79=1, G17, NA())</f>
        <v>#N/A</v>
      </c>
      <c r="AB20" s="15" t="e">
        <f>IF(SUM($G$79,$G$81)=2, H31, NA())</f>
        <v>#N/A</v>
      </c>
      <c r="AC20" s="15" t="e">
        <f>IF(SUM($G$79,$G$81)=2, I31, NA())</f>
        <v>#N/A</v>
      </c>
      <c r="AD20" s="15" t="e">
        <f>IF(SUM($G$79,$G$81)=2, J31, NA())</f>
        <v>#N/A</v>
      </c>
      <c r="AE20" s="15" t="e">
        <f>IF(SUM($G$79,$G$81)=2, K31, NA())</f>
        <v>#N/A</v>
      </c>
    </row>
    <row r="21" spans="2:31" x14ac:dyDescent="0.25">
      <c r="B21" s="158" t="s">
        <v>26</v>
      </c>
      <c r="D21" s="41" t="s">
        <v>29</v>
      </c>
      <c r="G21" s="109"/>
      <c r="I21" s="2"/>
      <c r="J21" s="2"/>
      <c r="K21" s="122"/>
      <c r="L21" s="122"/>
      <c r="M21" s="122"/>
      <c r="N21" s="122"/>
      <c r="O21" s="122"/>
      <c r="P21" s="32"/>
      <c r="Q21" s="2"/>
      <c r="R21" s="2"/>
      <c r="S21" s="2"/>
      <c r="T21" s="2"/>
      <c r="U21" s="32"/>
      <c r="V21" s="2"/>
    </row>
    <row r="22" spans="2:31" x14ac:dyDescent="0.25">
      <c r="B22" s="158"/>
      <c r="D22" s="12"/>
      <c r="G22" s="109"/>
      <c r="I22" s="2"/>
      <c r="J22" s="2"/>
      <c r="K22" s="122"/>
      <c r="L22" s="122"/>
      <c r="M22" s="122"/>
      <c r="N22" s="122"/>
      <c r="O22" s="122"/>
      <c r="P22" s="32"/>
      <c r="Q22" s="2"/>
      <c r="R22" s="2"/>
      <c r="S22" s="2"/>
      <c r="T22" s="2"/>
      <c r="U22" s="32"/>
      <c r="V22" s="2"/>
      <c r="X22" s="8"/>
      <c r="Y22" s="8"/>
      <c r="Z22" s="8"/>
      <c r="AA22" s="8"/>
      <c r="AB22" s="16"/>
      <c r="AC22" s="16"/>
      <c r="AD22" s="16"/>
      <c r="AE22" s="16"/>
    </row>
    <row r="23" spans="2:31" ht="15" customHeight="1" thickBot="1" x14ac:dyDescent="0.3">
      <c r="B23" s="158"/>
      <c r="G23" s="110" t="s">
        <v>3</v>
      </c>
      <c r="H23" s="14" t="s">
        <v>4</v>
      </c>
      <c r="I23" s="14" t="s">
        <v>5</v>
      </c>
      <c r="J23" s="1" t="s">
        <v>6</v>
      </c>
      <c r="K23" s="122"/>
      <c r="L23" s="122"/>
      <c r="N23" s="89"/>
      <c r="O23" s="89"/>
      <c r="P23" s="123"/>
      <c r="Q23" s="2"/>
      <c r="R23" s="2"/>
      <c r="S23" s="2"/>
      <c r="T23" s="2"/>
      <c r="U23" s="32"/>
      <c r="V23" s="2"/>
      <c r="X23" s="8"/>
      <c r="Y23" s="8"/>
      <c r="Z23" s="8"/>
      <c r="AA23" s="8"/>
      <c r="AB23" s="16"/>
      <c r="AC23" s="16"/>
      <c r="AD23" s="16"/>
      <c r="AE23" s="16"/>
    </row>
    <row r="24" spans="2:31" ht="16.5" thickBot="1" x14ac:dyDescent="0.3">
      <c r="B24" s="34"/>
      <c r="C24" s="33"/>
      <c r="D24" s="36" t="s">
        <v>16</v>
      </c>
      <c r="E24" s="6"/>
      <c r="F24" s="6"/>
      <c r="G24" s="105" t="str">
        <f>IF(SUM(G79:G80)=2,(($J$24-$F$17)/4)+F17, "")</f>
        <v/>
      </c>
      <c r="H24" s="101" t="str">
        <f>IF(SUM(G79:G80)=2,(($J$24-$F$17)/4)+G24, "")</f>
        <v/>
      </c>
      <c r="I24" s="102" t="str">
        <f>IF(SUM(G79:G80)=2,(($J$24-$F$17)/4)+H24, "")</f>
        <v/>
      </c>
      <c r="J24" s="104"/>
      <c r="K24" s="114"/>
      <c r="L24" s="115"/>
      <c r="M24" s="89"/>
      <c r="N24" s="89"/>
      <c r="O24" s="89"/>
      <c r="P24" s="123"/>
      <c r="Q24" s="2"/>
      <c r="R24" s="2"/>
      <c r="S24" s="2"/>
      <c r="T24" s="2"/>
      <c r="U24" s="32"/>
      <c r="V24" s="2"/>
    </row>
    <row r="25" spans="2:31" ht="36" customHeight="1" x14ac:dyDescent="0.25">
      <c r="B25" s="34"/>
      <c r="D25" s="155" t="str">
        <f>IF(SUM(G79:G80)=2, "To achieve this goal, you anticipated an average annual change of "&amp;ROUND((J24-F17)/4, 0)&amp;" between baseline year '20 and HHAP-3 goal setting year '24.", "")</f>
        <v/>
      </c>
      <c r="E25" s="155"/>
      <c r="F25" s="155"/>
      <c r="G25" s="156"/>
      <c r="H25" s="155"/>
      <c r="I25" s="157"/>
      <c r="J25" s="103" t="s">
        <v>19</v>
      </c>
      <c r="K25" s="89"/>
      <c r="L25" s="116"/>
      <c r="M25" s="89"/>
      <c r="N25" s="89"/>
      <c r="O25" s="89"/>
      <c r="P25" s="123"/>
      <c r="Q25" s="2"/>
      <c r="R25" s="2"/>
      <c r="S25" s="2"/>
      <c r="T25" s="2"/>
      <c r="U25" s="32"/>
      <c r="V25" s="2"/>
    </row>
    <row r="26" spans="2:31" ht="15" customHeight="1" x14ac:dyDescent="0.25">
      <c r="B26" s="35"/>
      <c r="C26" s="4"/>
      <c r="D26" s="4"/>
      <c r="E26" s="4"/>
      <c r="F26" s="4"/>
      <c r="G26" s="4"/>
      <c r="H26" s="4"/>
      <c r="I26" s="24"/>
      <c r="J26" s="24"/>
      <c r="K26" s="88"/>
      <c r="L26" s="117"/>
      <c r="M26" s="88"/>
      <c r="N26" s="88"/>
      <c r="O26" s="88"/>
      <c r="P26" s="124"/>
      <c r="Q26" s="2"/>
      <c r="R26" s="2"/>
      <c r="S26" s="2"/>
      <c r="T26" s="2"/>
      <c r="U26" s="32"/>
      <c r="V26" s="2"/>
      <c r="AB26" s="3"/>
      <c r="AC26" s="3"/>
      <c r="AD26" s="3"/>
      <c r="AE26" s="3"/>
    </row>
    <row r="27" spans="2:31" ht="15" customHeight="1" x14ac:dyDescent="0.25">
      <c r="B27" s="29"/>
      <c r="C27" s="17"/>
      <c r="D27" s="17"/>
      <c r="E27" s="17"/>
      <c r="F27" s="17"/>
      <c r="G27" s="17"/>
      <c r="H27" s="17"/>
      <c r="I27" s="30"/>
      <c r="J27" s="30"/>
      <c r="K27" s="90"/>
      <c r="L27" s="118"/>
      <c r="M27" s="121"/>
      <c r="N27" s="90"/>
      <c r="O27" s="30"/>
      <c r="P27" s="31"/>
      <c r="Q27" s="2"/>
      <c r="R27" s="2"/>
      <c r="S27" s="2"/>
      <c r="T27" s="2"/>
      <c r="U27" s="32"/>
      <c r="V27" s="2"/>
      <c r="AB27" s="3"/>
      <c r="AC27" s="3"/>
      <c r="AD27" s="3"/>
      <c r="AE27" s="3"/>
    </row>
    <row r="28" spans="2:31" x14ac:dyDescent="0.25">
      <c r="B28" s="158" t="s">
        <v>27</v>
      </c>
      <c r="D28" s="41" t="s">
        <v>28</v>
      </c>
      <c r="I28" s="2"/>
      <c r="J28" s="2"/>
      <c r="K28" s="91"/>
      <c r="L28" s="119"/>
      <c r="M28" s="169" t="str">
        <f>IFERROR(IF(SUM(G80:G81)=2,"The 2025 goal represents a "&amp;ROUND(ABS(G82*100), 2)&amp;IF(G82&lt;0, "% decrease", IF(G82&gt;0, "% increase", "% change"))&amp;" relative to your 2024 goal. Please describe local efforts underway or other community factors that will justify this change in the narrative section of 'TBL. 4' in the HHAP-4 data tables file.", ""),"")</f>
        <v/>
      </c>
      <c r="N28" s="169"/>
      <c r="O28" s="169"/>
      <c r="P28" s="32"/>
      <c r="Q28" s="2"/>
      <c r="R28" s="2"/>
      <c r="S28" s="2"/>
      <c r="T28" s="2"/>
      <c r="U28" s="32"/>
      <c r="V28" s="2"/>
      <c r="AB28" s="3"/>
      <c r="AC28" s="3"/>
      <c r="AD28" s="3"/>
      <c r="AE28" s="3"/>
    </row>
    <row r="29" spans="2:31" x14ac:dyDescent="0.25">
      <c r="B29" s="158"/>
      <c r="I29" s="2"/>
      <c r="J29" s="2"/>
      <c r="K29" s="91"/>
      <c r="L29" s="119"/>
      <c r="M29" s="169"/>
      <c r="N29" s="169"/>
      <c r="O29" s="169"/>
      <c r="P29" s="32"/>
      <c r="Q29" s="2"/>
      <c r="R29" s="2"/>
      <c r="S29" s="2"/>
      <c r="T29" s="2"/>
      <c r="U29" s="32"/>
      <c r="V29" s="2"/>
      <c r="AB29" s="3"/>
      <c r="AC29" s="3"/>
      <c r="AD29" s="3"/>
      <c r="AE29" s="3"/>
    </row>
    <row r="30" spans="2:31" ht="15.75" thickBot="1" x14ac:dyDescent="0.3">
      <c r="B30" s="158"/>
      <c r="H30" s="14" t="s">
        <v>4</v>
      </c>
      <c r="I30" s="14" t="s">
        <v>5</v>
      </c>
      <c r="J30" s="14" t="s">
        <v>6</v>
      </c>
      <c r="K30" s="1" t="s">
        <v>7</v>
      </c>
      <c r="L30" s="120"/>
      <c r="M30" s="169"/>
      <c r="N30" s="169"/>
      <c r="O30" s="169"/>
      <c r="P30" s="32"/>
      <c r="Q30" s="2"/>
      <c r="R30" s="2"/>
      <c r="S30" s="2"/>
      <c r="T30" s="2"/>
      <c r="U30" s="32"/>
      <c r="V30" s="2"/>
      <c r="AB30" s="3"/>
      <c r="AC30" s="3"/>
      <c r="AD30" s="3"/>
      <c r="AE30" s="3"/>
    </row>
    <row r="31" spans="2:31" ht="15.75" thickBot="1" x14ac:dyDescent="0.3">
      <c r="B31" s="158"/>
      <c r="D31" s="36" t="s">
        <v>18</v>
      </c>
      <c r="E31" s="7"/>
      <c r="F31" s="7"/>
      <c r="G31" s="7"/>
      <c r="H31" s="84" t="str">
        <f>IF(SUM($G$81, $G$79)=2, G17+$G$78, "")</f>
        <v/>
      </c>
      <c r="I31" s="84" t="str">
        <f>IF(SUM($G$79, $G$81)=2, H31+$G$78, "")</f>
        <v/>
      </c>
      <c r="J31" s="102" t="str">
        <f>IF(SUM($G$79, $G$81)=2, I31+$G$78, "")</f>
        <v/>
      </c>
      <c r="K31" s="104"/>
      <c r="L31" s="99"/>
      <c r="M31" s="169"/>
      <c r="N31" s="169"/>
      <c r="O31" s="169"/>
      <c r="P31" s="20"/>
      <c r="U31" s="20"/>
    </row>
    <row r="32" spans="2:31" ht="36" x14ac:dyDescent="0.25">
      <c r="B32" s="39"/>
      <c r="D32" s="155" t="str">
        <f>IF(SUM(G79,G81)=2, "To achieve this goal, anticipate an average annual change of "&amp;ROUND((K31-G17)/4, 0)&amp;" between baseline year '21 and HHAP-4 goal setting year '25.", "")</f>
        <v/>
      </c>
      <c r="E32" s="155"/>
      <c r="F32" s="155"/>
      <c r="G32" s="155"/>
      <c r="H32" s="155"/>
      <c r="I32" s="155"/>
      <c r="J32" s="157"/>
      <c r="K32" s="103" t="s">
        <v>17</v>
      </c>
      <c r="L32" s="73"/>
      <c r="M32" s="169"/>
      <c r="N32" s="169"/>
      <c r="O32" s="169"/>
      <c r="P32" s="20"/>
      <c r="U32" s="20"/>
    </row>
    <row r="33" spans="2:31" ht="18.75" x14ac:dyDescent="0.25">
      <c r="B33" s="4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8"/>
      <c r="Q33" s="4"/>
      <c r="R33" s="4"/>
      <c r="S33" s="4"/>
      <c r="T33" s="4"/>
      <c r="U33" s="38"/>
    </row>
    <row r="34" spans="2:31" ht="14.25" customHeight="1" x14ac:dyDescent="0.25">
      <c r="B34" s="42"/>
    </row>
    <row r="35" spans="2:31" ht="18.75" customHeight="1" x14ac:dyDescent="0.25">
      <c r="B35" s="174" t="s">
        <v>114</v>
      </c>
      <c r="C35" s="175" t="s">
        <v>125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</row>
    <row r="36" spans="2:31" ht="18.75" customHeight="1" x14ac:dyDescent="0.25">
      <c r="B36" s="174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</row>
    <row r="37" spans="2:31" ht="18.75" customHeight="1" x14ac:dyDescent="0.25">
      <c r="B37" s="174"/>
      <c r="C37" s="176" t="s">
        <v>115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2:31" ht="14.25" customHeight="1" x14ac:dyDescent="0.25">
      <c r="B38" s="42"/>
    </row>
    <row r="39" spans="2:31" x14ac:dyDescent="0.25">
      <c r="B39" s="64" t="s">
        <v>32</v>
      </c>
      <c r="C39" s="65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67"/>
      <c r="R39" s="67"/>
      <c r="S39" s="67"/>
      <c r="T39" s="67"/>
      <c r="U39" s="68"/>
    </row>
    <row r="40" spans="2:31" x14ac:dyDescent="0.25">
      <c r="B40" s="2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25"/>
      <c r="R40" s="17"/>
      <c r="S40" s="17"/>
      <c r="T40" s="17"/>
      <c r="U40" s="18"/>
    </row>
    <row r="41" spans="2:31" x14ac:dyDescent="0.25">
      <c r="B41" s="158" t="s">
        <v>54</v>
      </c>
      <c r="D41" s="12" t="s">
        <v>109</v>
      </c>
      <c r="P41" s="20"/>
      <c r="Q41" s="161" t="s">
        <v>101</v>
      </c>
      <c r="R41" s="162"/>
      <c r="S41" s="162"/>
      <c r="T41" s="162"/>
      <c r="U41" s="163"/>
      <c r="X41" s="62" t="s">
        <v>0</v>
      </c>
      <c r="Y41" s="62" t="s">
        <v>1</v>
      </c>
      <c r="Z41" s="62" t="s">
        <v>2</v>
      </c>
      <c r="AA41" s="62" t="s">
        <v>3</v>
      </c>
      <c r="AB41" s="62" t="s">
        <v>4</v>
      </c>
      <c r="AC41" s="62" t="s">
        <v>5</v>
      </c>
      <c r="AD41" s="62" t="s">
        <v>6</v>
      </c>
      <c r="AE41" s="62" t="s">
        <v>7</v>
      </c>
    </row>
    <row r="42" spans="2:31" x14ac:dyDescent="0.25">
      <c r="B42" s="158"/>
      <c r="D42" s="164"/>
      <c r="E42" s="165"/>
      <c r="F42" s="165"/>
      <c r="G42" s="165"/>
      <c r="H42" s="165"/>
      <c r="I42" s="165"/>
      <c r="J42" s="165"/>
      <c r="K42" s="166"/>
      <c r="L42" s="75"/>
      <c r="M42" s="75"/>
      <c r="N42" s="75"/>
      <c r="O42" s="75"/>
      <c r="P42" s="20"/>
      <c r="Q42" s="19"/>
      <c r="U42" s="20"/>
      <c r="W42" s="10" t="s">
        <v>99</v>
      </c>
      <c r="X42" s="63" t="e">
        <f>IF(SUM($G$86,$G$79)=2,D58/D17,NA())</f>
        <v>#N/A</v>
      </c>
      <c r="Y42" s="63" t="e">
        <f>IF(SUM($G$86,$G$79)=2,E58/E17,NA())</f>
        <v>#N/A</v>
      </c>
      <c r="Z42" s="63" t="e">
        <f>IF(SUM($G$86,$G$79)=2,F58/F17,NA())</f>
        <v>#N/A</v>
      </c>
      <c r="AA42" s="63" t="e">
        <f>IF(SUM($G$86,$G$79)=2,G58/G17,NA())</f>
        <v>#N/A</v>
      </c>
      <c r="AB42" s="10"/>
      <c r="AC42" s="10"/>
      <c r="AD42" s="10"/>
      <c r="AE42" s="10"/>
    </row>
    <row r="43" spans="2:31" x14ac:dyDescent="0.25">
      <c r="B43" s="34"/>
      <c r="D43" s="85" t="str">
        <f>IF(D42="Other", "If other, please identify the population:", "")</f>
        <v/>
      </c>
      <c r="P43" s="20"/>
      <c r="Q43" s="19"/>
      <c r="U43" s="20"/>
      <c r="W43" s="10" t="s">
        <v>100</v>
      </c>
      <c r="X43" s="10"/>
      <c r="Y43" s="10"/>
      <c r="Z43" s="10"/>
      <c r="AA43" s="63" t="e">
        <f>IF(SUM($G$86,$G$79)=2,G58/G17,NA())</f>
        <v>#N/A</v>
      </c>
      <c r="AB43" s="63" t="e">
        <f>IF(H17&lt;=0,NA(),IF(SUM($G$86,$G$79)=2,H58/H17,NA()))</f>
        <v>#N/A</v>
      </c>
      <c r="AC43" s="63" t="e">
        <f>IF(I17&lt;=0,NA(),IF(SUM($G$86,$G$79)=2,I58/I17,NA()))</f>
        <v>#N/A</v>
      </c>
      <c r="AD43" s="63" t="e">
        <f>IF(J17&lt;=0,NA(),IF(SUM($G$86,$G$79)=2,J58/J17,NA()))</f>
        <v>#N/A</v>
      </c>
      <c r="AE43" s="63" t="e">
        <f>IF(K17&lt;=0,NA(),IF(SUM($G$86,$G$79)=2,K58/K17,NA()))</f>
        <v>#N/A</v>
      </c>
    </row>
    <row r="44" spans="2:31" x14ac:dyDescent="0.25">
      <c r="B44" s="34"/>
      <c r="D44" s="167"/>
      <c r="E44" s="167"/>
      <c r="F44" s="167"/>
      <c r="G44" s="167"/>
      <c r="H44" s="167"/>
      <c r="I44" s="167"/>
      <c r="J44" s="167"/>
      <c r="K44" s="167"/>
      <c r="P44" s="20"/>
      <c r="Q44" s="19"/>
      <c r="U44" s="20"/>
      <c r="W44" s="10"/>
      <c r="X44" s="10"/>
      <c r="Y44" s="10"/>
      <c r="Z44" s="10"/>
      <c r="AA44" s="63"/>
      <c r="AB44" s="63"/>
      <c r="AC44" s="63"/>
      <c r="AD44" s="63"/>
      <c r="AE44" s="63"/>
    </row>
    <row r="45" spans="2:31" x14ac:dyDescent="0.25">
      <c r="B45" s="34"/>
      <c r="P45" s="20"/>
      <c r="Q45" s="19"/>
      <c r="U45" s="20"/>
      <c r="W45" s="10"/>
      <c r="X45" s="10"/>
      <c r="Y45" s="10"/>
      <c r="Z45" s="10"/>
      <c r="AA45" s="63"/>
      <c r="AB45" s="63"/>
      <c r="AC45" s="63"/>
      <c r="AD45" s="63"/>
      <c r="AE45" s="63"/>
    </row>
    <row r="46" spans="2:31" x14ac:dyDescent="0.25">
      <c r="B46" s="34"/>
      <c r="D46" s="12" t="s">
        <v>93</v>
      </c>
      <c r="P46" s="20"/>
      <c r="Q46" s="19"/>
      <c r="U46" s="20"/>
      <c r="W46" s="10" t="s">
        <v>15</v>
      </c>
      <c r="X46" s="10"/>
      <c r="Y46" s="10"/>
      <c r="Z46" s="63" t="e">
        <f>IF(SUM($G$79, $G$80, $G$87,$G$86)=4, Z42, NA())</f>
        <v>#N/A</v>
      </c>
      <c r="AA46" s="63" t="e">
        <f>IF(SUM($G$79, $G$80, $G$87,$G$86)=4, G65/G24, NA())</f>
        <v>#N/A</v>
      </c>
      <c r="AB46" s="63" t="e">
        <f>IF(SUM($G$79, $G$80, $G$87,$G$86)=4, H65/H24, NA())</f>
        <v>#N/A</v>
      </c>
      <c r="AC46" s="63" t="e">
        <f>IF(SUM($G$79, $G$80, $G$87,$G$86)=4, I65/I24, NA())</f>
        <v>#N/A</v>
      </c>
      <c r="AD46" s="63" t="e">
        <f>IF(SUM($G$79, $G$80, $G$87,$G$86)=4, J65/J24, NA())</f>
        <v>#N/A</v>
      </c>
      <c r="AE46" s="10"/>
    </row>
    <row r="47" spans="2:31" ht="14.25" customHeight="1" x14ac:dyDescent="0.25">
      <c r="B47" s="34"/>
      <c r="D47" s="94"/>
      <c r="E47" s="168" t="str">
        <f>IF(D47="No", "If you've chosen a different population than what was identified in the HHAP-3 application, please explain your rationale in the narrative section of 'TBL 4. Outcome Goals'", "")</f>
        <v/>
      </c>
      <c r="F47" s="168"/>
      <c r="G47" s="168"/>
      <c r="H47" s="168"/>
      <c r="I47" s="168"/>
      <c r="J47" s="168"/>
      <c r="K47" s="168"/>
      <c r="L47" s="168"/>
      <c r="M47" s="168"/>
      <c r="N47" s="168"/>
      <c r="P47" s="20"/>
      <c r="Q47" s="19"/>
      <c r="U47" s="20"/>
      <c r="W47" s="10" t="s">
        <v>31</v>
      </c>
      <c r="X47" s="10"/>
      <c r="Y47" s="10"/>
      <c r="Z47" s="10"/>
      <c r="AA47" s="63" t="e">
        <f>IF(SUM($G$79, $G$86, $G$81,$G$88)=4, G58/G17, NA())</f>
        <v>#N/A</v>
      </c>
      <c r="AB47" s="63" t="e">
        <f>IF(SUM($G$79, $G$86, $G$81,$G$88)=4, H72/H31, NA())</f>
        <v>#N/A</v>
      </c>
      <c r="AC47" s="63" t="e">
        <f>IF(SUM($G$79, $G$86, $G$81,$G$88)=4, I72/I31, NA())</f>
        <v>#N/A</v>
      </c>
      <c r="AD47" s="63" t="e">
        <f>IF(SUM($G$79, $G$86, $G$81,$G$88)=4, J72/J31, NA())</f>
        <v>#N/A</v>
      </c>
      <c r="AE47" s="63" t="e">
        <f>IF(SUM($G$79, $G$86, $G$81,$G$88)=4, K72/K31, NA())</f>
        <v>#N/A</v>
      </c>
    </row>
    <row r="48" spans="2:31" x14ac:dyDescent="0.25">
      <c r="B48" s="34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P48" s="20"/>
      <c r="Q48" s="19"/>
      <c r="U48" s="20"/>
    </row>
    <row r="49" spans="2:21" x14ac:dyDescent="0.25">
      <c r="B49" s="34"/>
      <c r="D49" s="58" t="s">
        <v>105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P49" s="20"/>
      <c r="Q49" s="19"/>
      <c r="U49" s="20"/>
    </row>
    <row r="50" spans="2:21" x14ac:dyDescent="0.25">
      <c r="B50" s="34"/>
      <c r="D50" s="97"/>
      <c r="P50" s="20"/>
      <c r="Q50" s="19"/>
      <c r="U50" s="20"/>
    </row>
    <row r="51" spans="2:21" x14ac:dyDescent="0.25">
      <c r="B51" s="34"/>
      <c r="E51" s="4"/>
      <c r="P51" s="20"/>
      <c r="Q51" s="19"/>
      <c r="U51" s="20"/>
    </row>
    <row r="52" spans="2:21" x14ac:dyDescent="0.25">
      <c r="B52" s="29"/>
      <c r="C52" s="17"/>
      <c r="D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9"/>
      <c r="U52" s="20"/>
    </row>
    <row r="53" spans="2:21" x14ac:dyDescent="0.25">
      <c r="B53" s="158" t="s">
        <v>55</v>
      </c>
      <c r="D53" s="12" t="s">
        <v>56</v>
      </c>
      <c r="M53" s="159" t="str">
        <f>IF(SUM(G86:G87)=2, "Compare the new 2021 HDIS baseline data to the HHAP-3 performance target for 2021 to see if you are on-track to achieve your HHAP-3 goal. Consider how this new data informs your 2025 HHAP-4 goal.", "")</f>
        <v/>
      </c>
      <c r="N53" s="159"/>
      <c r="O53" s="159"/>
      <c r="P53" s="20"/>
      <c r="Q53" s="19"/>
      <c r="U53" s="20"/>
    </row>
    <row r="54" spans="2:21" ht="8.25" customHeight="1" thickBot="1" x14ac:dyDescent="0.3">
      <c r="B54" s="158"/>
      <c r="L54" s="170" t="s">
        <v>114</v>
      </c>
      <c r="M54" s="159"/>
      <c r="N54" s="159"/>
      <c r="O54" s="159"/>
      <c r="P54" s="20"/>
      <c r="Q54" s="19"/>
      <c r="U54" s="20"/>
    </row>
    <row r="55" spans="2:21" ht="8.25" customHeight="1" x14ac:dyDescent="0.25">
      <c r="B55" s="158"/>
      <c r="H55" s="112"/>
      <c r="I55" s="113"/>
      <c r="J55" s="113"/>
      <c r="K55" s="113"/>
      <c r="L55" s="171"/>
      <c r="M55" s="159"/>
      <c r="N55" s="159"/>
      <c r="O55" s="159"/>
      <c r="P55" s="20"/>
      <c r="Q55" s="19"/>
      <c r="U55" s="20"/>
    </row>
    <row r="56" spans="2:21" x14ac:dyDescent="0.25">
      <c r="B56" s="158"/>
      <c r="G56" s="109"/>
      <c r="M56" s="159"/>
      <c r="N56" s="159"/>
      <c r="O56" s="159"/>
      <c r="P56" s="20"/>
      <c r="Q56" s="19"/>
      <c r="U56" s="20"/>
    </row>
    <row r="57" spans="2:21" ht="15.75" thickBot="1" x14ac:dyDescent="0.3">
      <c r="B57" s="158"/>
      <c r="D57" s="14" t="s">
        <v>0</v>
      </c>
      <c r="E57" s="14" t="s">
        <v>1</v>
      </c>
      <c r="F57" s="14" t="s">
        <v>2</v>
      </c>
      <c r="G57" s="111" t="s">
        <v>3</v>
      </c>
      <c r="H57" s="14" t="s">
        <v>4</v>
      </c>
      <c r="I57" s="14" t="s">
        <v>5</v>
      </c>
      <c r="J57" s="14" t="s">
        <v>6</v>
      </c>
      <c r="K57" s="14" t="s">
        <v>7</v>
      </c>
      <c r="L57" s="1"/>
      <c r="M57" s="159"/>
      <c r="N57" s="159"/>
      <c r="O57" s="159"/>
      <c r="P57" s="20"/>
      <c r="Q57" s="19"/>
      <c r="U57" s="20"/>
    </row>
    <row r="58" spans="2:21" ht="15.75" thickBot="1" x14ac:dyDescent="0.3">
      <c r="B58" s="34"/>
      <c r="D58" s="92"/>
      <c r="E58" s="92"/>
      <c r="F58" s="93"/>
      <c r="G58" s="106"/>
      <c r="H58" s="100" t="str">
        <f>IF($G$86=1, G58+$G$84, "")</f>
        <v/>
      </c>
      <c r="I58" s="83" t="str">
        <f>IF($G$86=1, H58+$G$84, "")</f>
        <v/>
      </c>
      <c r="J58" s="83" t="str">
        <f>IF($G$86=1, I58+$G$84, "")</f>
        <v/>
      </c>
      <c r="K58" s="83" t="str">
        <f>IF($G$86=1, J58+$G$84, "")</f>
        <v/>
      </c>
      <c r="L58" s="16"/>
      <c r="M58" s="159"/>
      <c r="N58" s="159"/>
      <c r="O58" s="159"/>
      <c r="P58" s="20"/>
      <c r="Q58" s="19"/>
      <c r="U58" s="20"/>
    </row>
    <row r="59" spans="2:21" x14ac:dyDescent="0.25">
      <c r="B59" s="34"/>
      <c r="D59" s="172" t="s">
        <v>8</v>
      </c>
      <c r="E59" s="172"/>
      <c r="F59" s="172"/>
      <c r="G59" s="173"/>
      <c r="H59" s="172" t="s">
        <v>9</v>
      </c>
      <c r="I59" s="172"/>
      <c r="J59" s="172"/>
      <c r="K59" s="172"/>
      <c r="L59" s="72"/>
      <c r="M59" s="159"/>
      <c r="N59" s="159"/>
      <c r="O59" s="159"/>
      <c r="P59" s="20"/>
      <c r="Q59" s="19"/>
      <c r="U59" s="20"/>
    </row>
    <row r="60" spans="2:21" x14ac:dyDescent="0.25">
      <c r="B60" s="35"/>
      <c r="C60" s="4"/>
      <c r="D60" s="4"/>
      <c r="E60" s="4"/>
      <c r="F60" s="4"/>
      <c r="G60" s="128"/>
      <c r="H60" s="4"/>
      <c r="I60" s="4"/>
      <c r="J60" s="4"/>
      <c r="K60" s="4"/>
      <c r="L60" s="4"/>
      <c r="M60" s="4"/>
      <c r="N60" s="4"/>
      <c r="O60" s="4"/>
      <c r="P60" s="38"/>
      <c r="Q60" s="19"/>
      <c r="U60" s="20"/>
    </row>
    <row r="61" spans="2:21" ht="14.25" customHeight="1" x14ac:dyDescent="0.25">
      <c r="B61" s="29"/>
      <c r="C61" s="17"/>
      <c r="D61" s="17"/>
      <c r="E61" s="17"/>
      <c r="F61" s="17"/>
      <c r="G61" s="108"/>
      <c r="H61" s="17"/>
      <c r="I61" s="17"/>
      <c r="J61" s="17"/>
      <c r="L61" s="126"/>
      <c r="M61" s="126"/>
      <c r="N61" s="126"/>
      <c r="O61" s="126"/>
      <c r="P61" s="18"/>
      <c r="Q61" s="19"/>
      <c r="U61" s="20"/>
    </row>
    <row r="62" spans="2:21" x14ac:dyDescent="0.25">
      <c r="B62" s="158" t="s">
        <v>94</v>
      </c>
      <c r="D62" s="41" t="s">
        <v>98</v>
      </c>
      <c r="G62" s="109"/>
      <c r="K62" s="127"/>
      <c r="L62" s="127"/>
      <c r="M62" s="127"/>
      <c r="N62" s="127"/>
      <c r="O62" s="127"/>
      <c r="P62" s="20"/>
      <c r="Q62" s="19"/>
      <c r="U62" s="20"/>
    </row>
    <row r="63" spans="2:21" x14ac:dyDescent="0.25">
      <c r="B63" s="158"/>
      <c r="D63" s="12"/>
      <c r="G63" s="109"/>
      <c r="I63" s="2"/>
      <c r="J63" s="2"/>
      <c r="K63" s="127"/>
      <c r="L63" s="127"/>
      <c r="N63" s="127"/>
      <c r="O63" s="127"/>
      <c r="P63" s="20"/>
      <c r="Q63" s="19"/>
      <c r="U63" s="20"/>
    </row>
    <row r="64" spans="2:21" ht="15.75" thickBot="1" x14ac:dyDescent="0.3">
      <c r="B64" s="158"/>
      <c r="G64" s="110" t="s">
        <v>3</v>
      </c>
      <c r="H64" s="14" t="s">
        <v>4</v>
      </c>
      <c r="I64" s="14" t="s">
        <v>5</v>
      </c>
      <c r="J64" s="1" t="s">
        <v>6</v>
      </c>
      <c r="K64" s="127"/>
      <c r="L64" s="127"/>
      <c r="M64" s="127"/>
      <c r="N64" s="127"/>
      <c r="O64" s="127"/>
      <c r="P64" s="20"/>
      <c r="Q64" s="19"/>
      <c r="U64" s="20"/>
    </row>
    <row r="65" spans="2:21" ht="15.75" thickBot="1" x14ac:dyDescent="0.3">
      <c r="B65" s="34"/>
      <c r="D65" s="36" t="s">
        <v>16</v>
      </c>
      <c r="E65" s="6"/>
      <c r="F65" s="6"/>
      <c r="G65" s="105" t="str">
        <f>IF(SUM(G86:G87)=2,(($J$65-$F$58)/4)+F58, "")</f>
        <v/>
      </c>
      <c r="H65" s="101" t="str">
        <f>IF(SUM(G86:G87)=2,(($J$65-$F$58)/4)+G65, "")</f>
        <v/>
      </c>
      <c r="I65" s="102" t="str">
        <f>IF(SUM(G86:G87)=2,(($J$65-$F$58)/4)+H65, "")</f>
        <v/>
      </c>
      <c r="J65" s="105" t="str">
        <f>IF($G$87=1,D50,  "")</f>
        <v/>
      </c>
      <c r="K65" s="129"/>
      <c r="L65" s="115"/>
      <c r="P65" s="20"/>
      <c r="Q65" s="19"/>
      <c r="U65" s="20"/>
    </row>
    <row r="66" spans="2:21" ht="36" x14ac:dyDescent="0.25">
      <c r="B66" s="34"/>
      <c r="D66" s="155" t="str">
        <f>IF(SUM(G86:G87)=2, "To achieve this goal, you anticipated an average annual change of "&amp;ROUND((J65-F58)/4, 0)&amp;" between baseline year '20 and HHAP-3 goal setting year '24.", "")</f>
        <v/>
      </c>
      <c r="E66" s="155"/>
      <c r="F66" s="155"/>
      <c r="G66" s="156"/>
      <c r="H66" s="155"/>
      <c r="I66" s="157"/>
      <c r="J66" s="103" t="s">
        <v>19</v>
      </c>
      <c r="L66" s="130"/>
      <c r="P66" s="20"/>
      <c r="Q66" s="19"/>
      <c r="U66" s="20"/>
    </row>
    <row r="67" spans="2:21" x14ac:dyDescent="0.25">
      <c r="B67" s="35"/>
      <c r="C67" s="4"/>
      <c r="D67" s="4"/>
      <c r="E67" s="4"/>
      <c r="F67" s="4"/>
      <c r="G67" s="4"/>
      <c r="H67" s="4"/>
      <c r="I67" s="4"/>
      <c r="J67" s="4"/>
      <c r="K67" s="86"/>
      <c r="L67" s="131"/>
      <c r="M67" s="86"/>
      <c r="N67" s="86"/>
      <c r="O67" s="4"/>
      <c r="P67" s="38"/>
      <c r="Q67" s="19"/>
      <c r="U67" s="20"/>
    </row>
    <row r="68" spans="2:21" x14ac:dyDescent="0.25">
      <c r="B68" s="29"/>
      <c r="C68" s="17"/>
      <c r="D68" s="17"/>
      <c r="E68" s="17"/>
      <c r="F68" s="17"/>
      <c r="G68" s="17"/>
      <c r="H68" s="17"/>
      <c r="I68" s="17"/>
      <c r="J68" s="17"/>
      <c r="K68" s="87"/>
      <c r="L68" s="132"/>
      <c r="M68" s="87"/>
      <c r="N68" s="87"/>
      <c r="O68" s="17"/>
      <c r="P68" s="18"/>
      <c r="Q68" s="19"/>
      <c r="U68" s="20"/>
    </row>
    <row r="69" spans="2:21" ht="15" customHeight="1" x14ac:dyDescent="0.25">
      <c r="B69" s="158" t="s">
        <v>95</v>
      </c>
      <c r="D69" s="12" t="s">
        <v>28</v>
      </c>
      <c r="L69" s="109"/>
      <c r="M69" s="159" t="str">
        <f>IFERROR(IF(SUM(G87:G88)=2,"The 2025 goal represents a "&amp;ROUND(ABS(G89*100), 2)&amp;IF(G89&lt;0, "% decrease", IF(G89&gt;0, "% increase", "% change"))&amp;" relative to your 2024 goal. Please describe local efforts underway or other community factors that will justify this change in the narrative section of 'TBL. 4' in the HHAP-4 data tables file.", ""),"")</f>
        <v/>
      </c>
      <c r="N69" s="159"/>
      <c r="O69" s="159"/>
      <c r="P69" s="20"/>
      <c r="Q69" s="19"/>
      <c r="S69" s="71"/>
      <c r="T69" s="71"/>
      <c r="U69" s="20"/>
    </row>
    <row r="70" spans="2:21" ht="14.25" customHeight="1" x14ac:dyDescent="0.25">
      <c r="B70" s="158"/>
      <c r="L70" s="109"/>
      <c r="M70" s="159"/>
      <c r="N70" s="159"/>
      <c r="O70" s="159"/>
      <c r="P70" s="20"/>
      <c r="Q70" s="19"/>
      <c r="R70" s="160" t="s">
        <v>106</v>
      </c>
      <c r="S70" s="160"/>
      <c r="T70" s="160"/>
      <c r="U70" s="20"/>
    </row>
    <row r="71" spans="2:21" ht="14.25" customHeight="1" thickBot="1" x14ac:dyDescent="0.3">
      <c r="B71" s="158"/>
      <c r="H71" s="14" t="s">
        <v>4</v>
      </c>
      <c r="I71" s="14" t="s">
        <v>5</v>
      </c>
      <c r="J71" s="14" t="s">
        <v>6</v>
      </c>
      <c r="K71" s="1" t="s">
        <v>7</v>
      </c>
      <c r="L71" s="133"/>
      <c r="M71" s="159"/>
      <c r="N71" s="159"/>
      <c r="O71" s="159"/>
      <c r="P71" s="20"/>
      <c r="Q71" s="19"/>
      <c r="R71" s="160"/>
      <c r="S71" s="160"/>
      <c r="T71" s="160"/>
      <c r="U71" s="20"/>
    </row>
    <row r="72" spans="2:21" ht="15" customHeight="1" thickBot="1" x14ac:dyDescent="0.3">
      <c r="B72" s="158"/>
      <c r="D72" s="36" t="s">
        <v>18</v>
      </c>
      <c r="E72" s="7"/>
      <c r="F72" s="7"/>
      <c r="G72" s="7"/>
      <c r="H72" s="84" t="str">
        <f>IF(SUM($G$88, $G$86)=2, G58+$G$85, "")</f>
        <v/>
      </c>
      <c r="I72" s="84" t="str">
        <f>IF(SUM($G$86, $G$88)=2, H72+$G$85, "")</f>
        <v/>
      </c>
      <c r="J72" s="102" t="str">
        <f>IF(SUM($G$86, $G$88)=2, I72+$G$85, "")</f>
        <v/>
      </c>
      <c r="K72" s="104"/>
      <c r="L72" s="74"/>
      <c r="M72" s="159"/>
      <c r="N72" s="159"/>
      <c r="O72" s="159"/>
      <c r="P72" s="20"/>
      <c r="Q72" s="19"/>
      <c r="R72" s="160"/>
      <c r="S72" s="160"/>
      <c r="T72" s="160"/>
      <c r="U72" s="20"/>
    </row>
    <row r="73" spans="2:21" ht="36" x14ac:dyDescent="0.25">
      <c r="B73" s="34"/>
      <c r="D73" s="155" t="str">
        <f>IF(SUM(G86,G88)=2, "To achieve this goal, anticipate an average annual change of "&amp;ROUND((K72-G58)/4, 0)&amp;" between baseline year '21 and HHAP-4 goal setting year '25.", "")</f>
        <v/>
      </c>
      <c r="E73" s="155"/>
      <c r="F73" s="155"/>
      <c r="G73" s="155"/>
      <c r="H73" s="155"/>
      <c r="I73" s="155"/>
      <c r="J73" s="157"/>
      <c r="K73" s="103" t="s">
        <v>17</v>
      </c>
      <c r="L73" s="73"/>
      <c r="M73" s="159"/>
      <c r="N73" s="159"/>
      <c r="O73" s="159"/>
      <c r="P73" s="20"/>
      <c r="Q73" s="19"/>
      <c r="R73" s="160"/>
      <c r="S73" s="160"/>
      <c r="T73" s="160"/>
      <c r="U73" s="20"/>
    </row>
    <row r="74" spans="2:21" x14ac:dyDescent="0.25">
      <c r="B74" s="3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  <c r="Q74" s="23"/>
      <c r="R74" s="4"/>
      <c r="S74" s="4"/>
      <c r="T74" s="4"/>
      <c r="U74" s="38"/>
    </row>
    <row r="77" spans="2:21" hidden="1" x14ac:dyDescent="0.25">
      <c r="B77" s="153" t="s">
        <v>103</v>
      </c>
      <c r="C77" s="153"/>
      <c r="D77" s="153"/>
      <c r="E77" s="153"/>
      <c r="F77" s="153"/>
      <c r="G77" s="77" t="str">
        <f>IF(G79=1, (G17-D17)/3, "")</f>
        <v/>
      </c>
    </row>
    <row r="78" spans="2:21" hidden="1" x14ac:dyDescent="0.25">
      <c r="B78" s="153" t="s">
        <v>107</v>
      </c>
      <c r="C78" s="153"/>
      <c r="D78" s="153"/>
      <c r="E78" s="153"/>
      <c r="F78" s="153"/>
      <c r="G78" s="78" t="str">
        <f>IF(SUM(G79,G81)=2, (K31-G17)/4, "")</f>
        <v/>
      </c>
    </row>
    <row r="79" spans="2:21" hidden="1" x14ac:dyDescent="0.25">
      <c r="B79" s="153" t="s">
        <v>57</v>
      </c>
      <c r="C79" s="153"/>
      <c r="D79" s="153"/>
      <c r="E79" s="153"/>
      <c r="F79" s="153"/>
      <c r="G79" s="79">
        <f>IF(OR(D17="",E17="",F17="",G17=""),0,1)</f>
        <v>0</v>
      </c>
    </row>
    <row r="80" spans="2:21" hidden="1" x14ac:dyDescent="0.25">
      <c r="B80" s="153" t="s">
        <v>58</v>
      </c>
      <c r="C80" s="153"/>
      <c r="D80" s="153"/>
      <c r="E80" s="153"/>
      <c r="F80" s="153"/>
      <c r="G80" s="79">
        <f>IF(J24="", 0, 1)</f>
        <v>0</v>
      </c>
    </row>
    <row r="81" spans="2:7" hidden="1" x14ac:dyDescent="0.25">
      <c r="B81" s="154" t="s">
        <v>59</v>
      </c>
      <c r="C81" s="154"/>
      <c r="D81" s="154"/>
      <c r="E81" s="154"/>
      <c r="F81" s="154"/>
      <c r="G81" s="79">
        <f>IF(K31="", 0, 1)</f>
        <v>0</v>
      </c>
    </row>
    <row r="82" spans="2:7" hidden="1" x14ac:dyDescent="0.25">
      <c r="B82" s="153" t="s">
        <v>118</v>
      </c>
      <c r="C82" s="153"/>
      <c r="D82" s="153"/>
      <c r="E82" s="153"/>
      <c r="F82" s="153"/>
      <c r="G82" s="98" t="str">
        <f>IF(SUM(G80:G81)=2,(K31-J24)/J24, "")</f>
        <v/>
      </c>
    </row>
    <row r="83" spans="2:7" hidden="1" x14ac:dyDescent="0.25">
      <c r="B83" s="82"/>
      <c r="C83" s="82"/>
      <c r="D83" s="82"/>
      <c r="E83" s="82"/>
      <c r="F83" s="82"/>
    </row>
    <row r="84" spans="2:7" hidden="1" x14ac:dyDescent="0.25">
      <c r="B84" s="153" t="s">
        <v>96</v>
      </c>
      <c r="C84" s="153"/>
      <c r="D84" s="153"/>
      <c r="E84" s="153"/>
      <c r="F84" s="153"/>
      <c r="G84" s="80" t="str">
        <f>IF(G86=1, (G58-D58)/3, "")</f>
        <v/>
      </c>
    </row>
    <row r="85" spans="2:7" hidden="1" x14ac:dyDescent="0.25">
      <c r="B85" s="153" t="s">
        <v>108</v>
      </c>
      <c r="C85" s="153"/>
      <c r="D85" s="153"/>
      <c r="E85" s="153"/>
      <c r="F85" s="153"/>
      <c r="G85" s="80" t="str">
        <f>IF(SUM(G86,G88)=2, (K72-G58)/4, "")</f>
        <v/>
      </c>
    </row>
    <row r="86" spans="2:7" hidden="1" x14ac:dyDescent="0.25">
      <c r="B86" s="153" t="s">
        <v>60</v>
      </c>
      <c r="C86" s="153"/>
      <c r="D86" s="153"/>
      <c r="E86" s="153"/>
      <c r="F86" s="153"/>
      <c r="G86" s="81">
        <f>IF(OR(D58="",E58="",F58="",G58=""),0,1)</f>
        <v>0</v>
      </c>
    </row>
    <row r="87" spans="2:7" hidden="1" x14ac:dyDescent="0.25">
      <c r="B87" s="153" t="s">
        <v>58</v>
      </c>
      <c r="C87" s="153"/>
      <c r="D87" s="153"/>
      <c r="E87" s="153"/>
      <c r="F87" s="153"/>
      <c r="G87" s="81">
        <f>IF(AND(D47="Yes", ISBLANK(D50)=FALSE), 1, 0)</f>
        <v>0</v>
      </c>
    </row>
    <row r="88" spans="2:7" hidden="1" x14ac:dyDescent="0.25">
      <c r="B88" s="154" t="s">
        <v>97</v>
      </c>
      <c r="C88" s="154"/>
      <c r="D88" s="154"/>
      <c r="E88" s="154"/>
      <c r="F88" s="154"/>
      <c r="G88" s="81">
        <f>IF(K72="", 0, 1)</f>
        <v>0</v>
      </c>
    </row>
    <row r="89" spans="2:7" hidden="1" x14ac:dyDescent="0.25">
      <c r="B89" s="153" t="s">
        <v>118</v>
      </c>
      <c r="C89" s="153"/>
      <c r="D89" s="153"/>
      <c r="E89" s="153"/>
      <c r="F89" s="153"/>
      <c r="G89" s="98" t="str">
        <f>IF(SUM(G87:G88)=2,(K72-J65)/J65, "")</f>
        <v/>
      </c>
    </row>
  </sheetData>
  <sheetProtection sheet="1" objects="1" scenarios="1"/>
  <mergeCells count="46">
    <mergeCell ref="B21:B23"/>
    <mergeCell ref="D25:I25"/>
    <mergeCell ref="B28:B31"/>
    <mergeCell ref="B6:U6"/>
    <mergeCell ref="B7:U7"/>
    <mergeCell ref="B8:U8"/>
    <mergeCell ref="B9:U9"/>
    <mergeCell ref="B13:B14"/>
    <mergeCell ref="M13:O18"/>
    <mergeCell ref="Q13:U13"/>
    <mergeCell ref="L14:L15"/>
    <mergeCell ref="D18:G18"/>
    <mergeCell ref="H18:K18"/>
    <mergeCell ref="M28:O32"/>
    <mergeCell ref="D32:J32"/>
    <mergeCell ref="B53:B57"/>
    <mergeCell ref="M53:O59"/>
    <mergeCell ref="L54:L55"/>
    <mergeCell ref="D59:G59"/>
    <mergeCell ref="H59:K59"/>
    <mergeCell ref="B41:B42"/>
    <mergeCell ref="B35:B37"/>
    <mergeCell ref="C35:U36"/>
    <mergeCell ref="C37:U37"/>
    <mergeCell ref="Q41:U41"/>
    <mergeCell ref="D42:K42"/>
    <mergeCell ref="D44:K44"/>
    <mergeCell ref="E47:N48"/>
    <mergeCell ref="B62:B64"/>
    <mergeCell ref="D66:I66"/>
    <mergeCell ref="B69:B72"/>
    <mergeCell ref="M69:O73"/>
    <mergeCell ref="R70:T73"/>
    <mergeCell ref="D73:J73"/>
    <mergeCell ref="B89:F89"/>
    <mergeCell ref="B77:F77"/>
    <mergeCell ref="B78:F78"/>
    <mergeCell ref="B79:F79"/>
    <mergeCell ref="B80:F80"/>
    <mergeCell ref="B81:F81"/>
    <mergeCell ref="B82:F82"/>
    <mergeCell ref="B84:F84"/>
    <mergeCell ref="B85:F85"/>
    <mergeCell ref="B86:F86"/>
    <mergeCell ref="B87:F87"/>
    <mergeCell ref="B88:F88"/>
  </mergeCells>
  <conditionalFormatting sqref="D49">
    <cfRule type="expression" dxfId="114" priority="23">
      <formula>$D$47="Yes"</formula>
    </cfRule>
  </conditionalFormatting>
  <conditionalFormatting sqref="D44:K44">
    <cfRule type="expression" dxfId="113" priority="22">
      <formula>$D$42="Other"</formula>
    </cfRule>
  </conditionalFormatting>
  <conditionalFormatting sqref="D44">
    <cfRule type="expression" dxfId="112" priority="21">
      <formula>$D$42&lt;&gt;"Other"</formula>
    </cfRule>
  </conditionalFormatting>
  <conditionalFormatting sqref="C35:U36">
    <cfRule type="expression" dxfId="111" priority="20">
      <formula>SUM($G$79:$G$81)=3</formula>
    </cfRule>
  </conditionalFormatting>
  <conditionalFormatting sqref="C37:U37">
    <cfRule type="expression" dxfId="110" priority="19">
      <formula>SUM($G$79:$G$81)=3</formula>
    </cfRule>
  </conditionalFormatting>
  <conditionalFormatting sqref="B35">
    <cfRule type="expression" dxfId="109" priority="18">
      <formula>SUM($G$79:$G$81)=3</formula>
    </cfRule>
  </conditionalFormatting>
  <conditionalFormatting sqref="D50">
    <cfRule type="expression" dxfId="108" priority="17">
      <formula>$D$47="Yes"</formula>
    </cfRule>
  </conditionalFormatting>
  <conditionalFormatting sqref="G17 G24">
    <cfRule type="expression" dxfId="107" priority="16">
      <formula>SUM($G$79:$G$80)&lt;&gt;2</formula>
    </cfRule>
  </conditionalFormatting>
  <conditionalFormatting sqref="D18:G23">
    <cfRule type="expression" dxfId="106" priority="15">
      <formula>SUM($G$79:$G$80)&lt;&gt;2</formula>
    </cfRule>
  </conditionalFormatting>
  <conditionalFormatting sqref="J24 K31">
    <cfRule type="expression" dxfId="105" priority="14">
      <formula>SUM($G$79:$G$81)&lt;&gt;3</formula>
    </cfRule>
  </conditionalFormatting>
  <conditionalFormatting sqref="K24:L24 L25:L30">
    <cfRule type="expression" dxfId="104" priority="13">
      <formula>SUM($G$79:$G$81)&lt;&gt;3</formula>
    </cfRule>
  </conditionalFormatting>
  <conditionalFormatting sqref="L26:L27">
    <cfRule type="expression" dxfId="103" priority="12">
      <formula>SUM($G$79:$G$81)&lt;&gt;3</formula>
    </cfRule>
  </conditionalFormatting>
  <conditionalFormatting sqref="L26">
    <cfRule type="expression" dxfId="102" priority="11">
      <formula>SUM($G$79:$G$81)&lt;&gt;3</formula>
    </cfRule>
  </conditionalFormatting>
  <conditionalFormatting sqref="G15:G16 H15:K15">
    <cfRule type="expression" dxfId="101" priority="10">
      <formula>SUM($G$79:$G$80)&lt;&gt;2</formula>
    </cfRule>
  </conditionalFormatting>
  <conditionalFormatting sqref="L14:L15">
    <cfRule type="expression" dxfId="100" priority="9">
      <formula>SUM($G$79:$G$80)=2</formula>
    </cfRule>
  </conditionalFormatting>
  <conditionalFormatting sqref="G58 G65">
    <cfRule type="expression" dxfId="99" priority="8">
      <formula>SUM($G$86:$G$87)&lt;&gt;2</formula>
    </cfRule>
  </conditionalFormatting>
  <conditionalFormatting sqref="D59:G64">
    <cfRule type="expression" dxfId="98" priority="7">
      <formula>SUM($G$86:$G$87)&lt;&gt;2</formula>
    </cfRule>
  </conditionalFormatting>
  <conditionalFormatting sqref="G55:G57">
    <cfRule type="expression" dxfId="97" priority="6">
      <formula>SUM($G$86:$G$87)&lt;&gt;2</formula>
    </cfRule>
  </conditionalFormatting>
  <conditionalFormatting sqref="H54:K55">
    <cfRule type="expression" dxfId="96" priority="5">
      <formula>SUM($G$86:$G$87)&lt;&gt;2</formula>
    </cfRule>
  </conditionalFormatting>
  <conditionalFormatting sqref="L54:L55">
    <cfRule type="expression" dxfId="95" priority="4">
      <formula>SUM($G$86:$G$87)=2</formula>
    </cfRule>
  </conditionalFormatting>
  <conditionalFormatting sqref="J65 K72">
    <cfRule type="expression" dxfId="94" priority="3">
      <formula>SUM($G$86:$G$88)&lt;&gt;3</formula>
    </cfRule>
  </conditionalFormatting>
  <conditionalFormatting sqref="K65:L65 L66:L71">
    <cfRule type="expression" dxfId="93" priority="2">
      <formula>SUM($G$86:$G$88)&lt;&gt;3</formula>
    </cfRule>
  </conditionalFormatting>
  <conditionalFormatting sqref="L67">
    <cfRule type="expression" dxfId="92" priority="1">
      <formula>SUM($G$86:$G$88)&lt;&gt;3</formula>
    </cfRule>
  </conditionalFormatting>
  <dataValidations count="2">
    <dataValidation type="list" allowBlank="1" showInputMessage="1" showErrorMessage="1" sqref="D47" xr:uid="{0824722A-020D-4186-8EBB-A8748120E63F}">
      <formula1>"Yes, No"</formula1>
    </dataValidation>
    <dataValidation type="decimal" operator="greaterThanOrEqual" allowBlank="1" showInputMessage="1" showErrorMessage="1" error="Must be a number greater than or equal to zero" sqref="K72 D58:G58 D50 K31 J24 D17:G17" xr:uid="{24C680D7-DD24-4005-8641-D7FA4A2CB155}">
      <formula1>0</formula1>
    </dataValidation>
  </dataValidations>
  <hyperlinks>
    <hyperlink ref="C37" r:id="rId1" xr:uid="{A762E03F-FA50-4BA9-9417-1C636372713D}"/>
  </hyperlinks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12FE42-E118-4B42-B512-42EE60A1479B}">
          <x14:formula1>
            <xm:f>Subpopulations!$A:$A</xm:f>
          </x14:formula1>
          <xm:sqref>D42:K42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7E95B-5E01-478C-92F6-4A796CA2BCEA}">
  <sheetPr>
    <tabColor theme="4"/>
  </sheetPr>
  <dimension ref="B2:AE89"/>
  <sheetViews>
    <sheetView showGridLines="0" zoomScaleNormal="100" workbookViewId="0">
      <selection activeCell="C4" sqref="C4"/>
    </sheetView>
  </sheetViews>
  <sheetFormatPr defaultRowHeight="15" x14ac:dyDescent="0.25"/>
  <cols>
    <col min="1" max="1" width="2.6640625" customWidth="1"/>
    <col min="2" max="2" width="6.21875" customWidth="1"/>
    <col min="3" max="3" width="2.6640625" customWidth="1"/>
    <col min="4" max="11" width="10" customWidth="1"/>
    <col min="12" max="12" width="3.21875" customWidth="1"/>
    <col min="13" max="14" width="12.77734375" customWidth="1"/>
    <col min="15" max="15" width="2.44140625" customWidth="1"/>
    <col min="16" max="17" width="2.6640625" customWidth="1"/>
    <col min="18" max="20" width="24.33203125" customWidth="1"/>
    <col min="21" max="21" width="2.6640625" customWidth="1"/>
    <col min="22" max="22" width="6.44140625" customWidth="1"/>
    <col min="23" max="23" width="24.33203125" hidden="1" customWidth="1"/>
    <col min="24" max="31" width="8.88671875" hidden="1" customWidth="1"/>
  </cols>
  <sheetData>
    <row r="2" spans="2:31" ht="20.25" x14ac:dyDescent="0.3">
      <c r="B2" s="11" t="s">
        <v>14</v>
      </c>
      <c r="C2" s="11"/>
      <c r="D2" s="11"/>
    </row>
    <row r="3" spans="2:31" ht="15.75" x14ac:dyDescent="0.25">
      <c r="B3" s="150" t="s">
        <v>132</v>
      </c>
      <c r="C3" s="151"/>
      <c r="D3" s="151"/>
    </row>
    <row r="4" spans="2:31" ht="15.75" x14ac:dyDescent="0.25">
      <c r="B4" s="152" t="s">
        <v>139</v>
      </c>
      <c r="C4" s="13"/>
      <c r="D4" s="1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31" ht="15.75" x14ac:dyDescent="0.25">
      <c r="D5" s="5"/>
    </row>
    <row r="6" spans="2:31" ht="15.75" customHeight="1" x14ac:dyDescent="0.25">
      <c r="B6" s="177" t="s">
        <v>124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</row>
    <row r="7" spans="2:31" s="96" customFormat="1" ht="20.25" customHeight="1" x14ac:dyDescent="0.25">
      <c r="B7" s="180" t="s">
        <v>128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</row>
    <row r="8" spans="2:31" s="96" customFormat="1" ht="20.25" customHeight="1" x14ac:dyDescent="0.25">
      <c r="B8" s="183" t="s">
        <v>117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/>
    </row>
    <row r="9" spans="2:31" s="96" customFormat="1" ht="20.25" customHeight="1" x14ac:dyDescent="0.25">
      <c r="B9" s="186" t="s">
        <v>136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8"/>
    </row>
    <row r="10" spans="2:31" ht="15.75" x14ac:dyDescent="0.25">
      <c r="D10" s="5"/>
    </row>
    <row r="11" spans="2:31" s="9" customFormat="1" ht="15.75" x14ac:dyDescent="0.25">
      <c r="B11" s="64" t="s">
        <v>13</v>
      </c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  <c r="Q11" s="67"/>
      <c r="R11" s="67"/>
      <c r="S11" s="67"/>
      <c r="T11" s="67"/>
      <c r="U11" s="68"/>
    </row>
    <row r="12" spans="2:31" x14ac:dyDescent="0.25">
      <c r="B12" s="29"/>
      <c r="C12" s="2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7"/>
      <c r="R12" s="44"/>
      <c r="S12" s="44"/>
      <c r="T12" s="44"/>
      <c r="U12" s="43"/>
    </row>
    <row r="13" spans="2:31" ht="15.75" x14ac:dyDescent="0.25">
      <c r="B13" s="158" t="s">
        <v>25</v>
      </c>
      <c r="C13" s="26"/>
      <c r="D13" s="41" t="s">
        <v>30</v>
      </c>
      <c r="M13" s="169" t="str">
        <f>IF(SUM(G79:G80)=2, "Compare the new 2021 HDIS baseline data to the HHAP-3 performance target for 2021 to see if you are on-track to achieve your HHAP-3 goal. Consider how this new data informs your 2025 HHAP-4 goal.", "")</f>
        <v/>
      </c>
      <c r="N13" s="169"/>
      <c r="O13" s="169"/>
      <c r="P13" s="20"/>
      <c r="Q13" s="161" t="s">
        <v>102</v>
      </c>
      <c r="R13" s="162"/>
      <c r="S13" s="162"/>
      <c r="T13" s="162"/>
      <c r="U13" s="163"/>
      <c r="W13" s="59" t="s">
        <v>10</v>
      </c>
      <c r="X13" s="4"/>
      <c r="Y13" s="4"/>
      <c r="Z13" s="4"/>
      <c r="AA13" s="4"/>
      <c r="AB13" s="4"/>
      <c r="AC13" s="4"/>
      <c r="AD13" s="4"/>
      <c r="AE13" s="4"/>
    </row>
    <row r="14" spans="2:31" ht="8.25" customHeight="1" thickBot="1" x14ac:dyDescent="0.3">
      <c r="B14" s="158"/>
      <c r="C14" s="19"/>
      <c r="D14" s="12"/>
      <c r="L14" s="189" t="s">
        <v>114</v>
      </c>
      <c r="M14" s="169"/>
      <c r="N14" s="169"/>
      <c r="O14" s="169"/>
      <c r="P14" s="125"/>
      <c r="U14" s="20"/>
    </row>
    <row r="15" spans="2:31" ht="8.25" customHeight="1" x14ac:dyDescent="0.25">
      <c r="B15" s="95"/>
      <c r="C15" s="19"/>
      <c r="D15" s="12"/>
      <c r="G15" s="109"/>
      <c r="H15" s="112"/>
      <c r="I15" s="113"/>
      <c r="J15" s="113"/>
      <c r="K15" s="113"/>
      <c r="L15" s="190"/>
      <c r="M15" s="169"/>
      <c r="N15" s="169"/>
      <c r="O15" s="169"/>
      <c r="P15" s="125"/>
      <c r="U15" s="20"/>
    </row>
    <row r="16" spans="2:31" ht="16.5" thickBot="1" x14ac:dyDescent="0.3">
      <c r="B16" s="28"/>
      <c r="C16" s="19"/>
      <c r="D16" s="14" t="s">
        <v>0</v>
      </c>
      <c r="E16" s="14" t="s">
        <v>1</v>
      </c>
      <c r="F16" s="14" t="s">
        <v>2</v>
      </c>
      <c r="G16" s="111" t="s">
        <v>3</v>
      </c>
      <c r="H16" s="14" t="s">
        <v>4</v>
      </c>
      <c r="I16" s="14" t="s">
        <v>5</v>
      </c>
      <c r="J16" s="14" t="s">
        <v>6</v>
      </c>
      <c r="K16" s="14" t="s">
        <v>7</v>
      </c>
      <c r="L16" s="1"/>
      <c r="M16" s="169"/>
      <c r="N16" s="169"/>
      <c r="O16" s="169"/>
      <c r="P16" s="125"/>
      <c r="Q16" s="1"/>
      <c r="R16" s="1"/>
      <c r="S16" s="1"/>
      <c r="T16" s="1"/>
      <c r="U16" s="27"/>
      <c r="V16" s="1"/>
      <c r="X16" s="60" t="s">
        <v>0</v>
      </c>
      <c r="Y16" s="60" t="s">
        <v>1</v>
      </c>
      <c r="Z16" s="60" t="s">
        <v>2</v>
      </c>
      <c r="AA16" s="60" t="s">
        <v>3</v>
      </c>
      <c r="AB16" s="60" t="s">
        <v>4</v>
      </c>
      <c r="AC16" s="60" t="s">
        <v>5</v>
      </c>
      <c r="AD16" s="60" t="s">
        <v>6</v>
      </c>
      <c r="AE16" s="60" t="s">
        <v>7</v>
      </c>
    </row>
    <row r="17" spans="2:31" s="9" customFormat="1" ht="16.5" thickBot="1" x14ac:dyDescent="0.3">
      <c r="B17" s="28"/>
      <c r="C17" s="21"/>
      <c r="D17" s="92"/>
      <c r="E17" s="92"/>
      <c r="F17" s="93"/>
      <c r="G17" s="106"/>
      <c r="H17" s="100" t="str">
        <f>IF($G$79=1, G17+$G$77, "")</f>
        <v/>
      </c>
      <c r="I17" s="83" t="str">
        <f>IF($G$79=1, H17+$G$77, "")</f>
        <v/>
      </c>
      <c r="J17" s="83" t="str">
        <f>IF($G$79=1, I17+$G$77, "")</f>
        <v/>
      </c>
      <c r="K17" s="83" t="str">
        <f>IF($G$79=1, J17+$G$77, "")</f>
        <v/>
      </c>
      <c r="L17" s="16"/>
      <c r="M17" s="169"/>
      <c r="N17" s="169"/>
      <c r="O17" s="169"/>
      <c r="P17" s="125"/>
      <c r="Q17" s="16"/>
      <c r="R17" s="16"/>
      <c r="S17" s="16"/>
      <c r="T17" s="16"/>
      <c r="U17" s="22"/>
      <c r="V17" s="16"/>
      <c r="W17" s="61" t="s">
        <v>11</v>
      </c>
      <c r="X17" s="15" t="e">
        <f>IF($G$79=1, D17, NA())</f>
        <v>#N/A</v>
      </c>
      <c r="Y17" s="15" t="e">
        <f>IF($G$79=1, E17, NA())</f>
        <v>#N/A</v>
      </c>
      <c r="Z17" s="15" t="e">
        <f>IF($G$79=1, F17, NA())</f>
        <v>#N/A</v>
      </c>
      <c r="AA17" s="15" t="e">
        <f>IF($G$79=1, G17, NA())</f>
        <v>#N/A</v>
      </c>
      <c r="AB17" s="15"/>
      <c r="AC17" s="15"/>
      <c r="AD17" s="15"/>
      <c r="AE17" s="15"/>
    </row>
    <row r="18" spans="2:31" ht="15.75" x14ac:dyDescent="0.25">
      <c r="B18" s="28"/>
      <c r="C18" s="19"/>
      <c r="D18" s="172" t="s">
        <v>8</v>
      </c>
      <c r="E18" s="172"/>
      <c r="F18" s="172"/>
      <c r="G18" s="173"/>
      <c r="H18" s="172" t="s">
        <v>9</v>
      </c>
      <c r="I18" s="172"/>
      <c r="J18" s="172"/>
      <c r="K18" s="172"/>
      <c r="L18" s="72"/>
      <c r="M18" s="169"/>
      <c r="N18" s="169"/>
      <c r="O18" s="169"/>
      <c r="P18" s="125"/>
      <c r="Q18" s="2"/>
      <c r="R18" s="2"/>
      <c r="S18" s="2"/>
      <c r="T18" s="2"/>
      <c r="U18" s="32"/>
      <c r="V18" s="2"/>
      <c r="W18" s="10" t="s">
        <v>12</v>
      </c>
      <c r="X18" s="15"/>
      <c r="Y18" s="15"/>
      <c r="Z18" s="15"/>
      <c r="AA18" s="15" t="e">
        <f>IF($G$79=1, G17, NA())</f>
        <v>#N/A</v>
      </c>
      <c r="AB18" s="15" t="e">
        <f>IF($G$79=1, H17, NA())</f>
        <v>#N/A</v>
      </c>
      <c r="AC18" s="15" t="e">
        <f>IF($G$79=1, I17, NA())</f>
        <v>#N/A</v>
      </c>
      <c r="AD18" s="15" t="e">
        <f>IF($G$79=1, J17, NA())</f>
        <v>#N/A</v>
      </c>
      <c r="AE18" s="15" t="e">
        <f>IF($G$79=1, K17, NA())</f>
        <v>#N/A</v>
      </c>
    </row>
    <row r="19" spans="2:31" ht="15.75" x14ac:dyDescent="0.25">
      <c r="B19" s="28"/>
      <c r="D19" s="37"/>
      <c r="E19" s="37"/>
      <c r="F19" s="37"/>
      <c r="G19" s="107"/>
      <c r="H19" s="37"/>
      <c r="I19" s="37"/>
      <c r="J19" s="37"/>
      <c r="K19" s="37"/>
      <c r="L19" s="37"/>
      <c r="M19" s="37"/>
      <c r="N19" s="37"/>
      <c r="O19" s="37"/>
      <c r="P19" s="32"/>
      <c r="Q19" s="2"/>
      <c r="R19" s="2"/>
      <c r="S19" s="2"/>
      <c r="T19" s="2"/>
      <c r="U19" s="32"/>
      <c r="V19" s="2"/>
      <c r="W19" s="10" t="s">
        <v>15</v>
      </c>
      <c r="X19" s="15"/>
      <c r="Y19" s="15"/>
      <c r="Z19" s="15" t="e">
        <f>IF($G$79=1, F17, NA())</f>
        <v>#N/A</v>
      </c>
      <c r="AA19" s="15" t="e">
        <f>IF(SUM($G$79:$G$80)=2, G24, NA())</f>
        <v>#N/A</v>
      </c>
      <c r="AB19" s="15" t="e">
        <f>IF(SUM($G$79:$G$80)=2, H24, NA())</f>
        <v>#N/A</v>
      </c>
      <c r="AC19" s="15" t="e">
        <f>IF(SUM($G$79:$G$80)=2, I24, NA())</f>
        <v>#N/A</v>
      </c>
      <c r="AD19" s="15" t="e">
        <f>IF(SUM($G$79:$G$80)=2, J24, NA())</f>
        <v>#N/A</v>
      </c>
      <c r="AE19" s="15"/>
    </row>
    <row r="20" spans="2:31" ht="15" customHeight="1" x14ac:dyDescent="0.25">
      <c r="B20" s="29"/>
      <c r="C20" s="17"/>
      <c r="D20" s="17"/>
      <c r="E20" s="17"/>
      <c r="F20" s="17"/>
      <c r="G20" s="108"/>
      <c r="H20" s="17"/>
      <c r="I20" s="30"/>
      <c r="J20" s="30"/>
      <c r="K20" s="87"/>
      <c r="L20" s="87"/>
      <c r="M20" s="87"/>
      <c r="N20" s="87"/>
      <c r="O20" s="87"/>
      <c r="P20" s="31"/>
      <c r="Q20" s="2"/>
      <c r="R20" s="2"/>
      <c r="S20" s="2"/>
      <c r="T20" s="2"/>
      <c r="U20" s="32"/>
      <c r="V20" s="2"/>
      <c r="W20" s="10" t="s">
        <v>31</v>
      </c>
      <c r="X20" s="15"/>
      <c r="Y20" s="15"/>
      <c r="Z20" s="15"/>
      <c r="AA20" s="15" t="e">
        <f>IF($G$79=1, G17, NA())</f>
        <v>#N/A</v>
      </c>
      <c r="AB20" s="15" t="e">
        <f>IF(SUM($G$79,$G$81)=2, H31, NA())</f>
        <v>#N/A</v>
      </c>
      <c r="AC20" s="15" t="e">
        <f>IF(SUM($G$79,$G$81)=2, I31, NA())</f>
        <v>#N/A</v>
      </c>
      <c r="AD20" s="15" t="e">
        <f>IF(SUM($G$79,$G$81)=2, J31, NA())</f>
        <v>#N/A</v>
      </c>
      <c r="AE20" s="15" t="e">
        <f>IF(SUM($G$79,$G$81)=2, K31, NA())</f>
        <v>#N/A</v>
      </c>
    </row>
    <row r="21" spans="2:31" x14ac:dyDescent="0.25">
      <c r="B21" s="158" t="s">
        <v>26</v>
      </c>
      <c r="D21" s="41" t="s">
        <v>29</v>
      </c>
      <c r="G21" s="109"/>
      <c r="I21" s="2"/>
      <c r="J21" s="2"/>
      <c r="K21" s="122"/>
      <c r="L21" s="122"/>
      <c r="M21" s="122"/>
      <c r="N21" s="122"/>
      <c r="O21" s="122"/>
      <c r="P21" s="32"/>
      <c r="Q21" s="2"/>
      <c r="R21" s="2"/>
      <c r="S21" s="2"/>
      <c r="T21" s="2"/>
      <c r="U21" s="32"/>
      <c r="V21" s="2"/>
    </row>
    <row r="22" spans="2:31" x14ac:dyDescent="0.25">
      <c r="B22" s="158"/>
      <c r="D22" s="12"/>
      <c r="G22" s="109"/>
      <c r="I22" s="2"/>
      <c r="J22" s="2"/>
      <c r="K22" s="122"/>
      <c r="L22" s="122"/>
      <c r="M22" s="122"/>
      <c r="N22" s="122"/>
      <c r="O22" s="122"/>
      <c r="P22" s="32"/>
      <c r="Q22" s="2"/>
      <c r="R22" s="2"/>
      <c r="S22" s="2"/>
      <c r="T22" s="2"/>
      <c r="U22" s="32"/>
      <c r="V22" s="2"/>
      <c r="X22" s="8"/>
      <c r="Y22" s="8"/>
      <c r="Z22" s="8"/>
      <c r="AA22" s="8"/>
      <c r="AB22" s="16"/>
      <c r="AC22" s="16"/>
      <c r="AD22" s="16"/>
      <c r="AE22" s="16"/>
    </row>
    <row r="23" spans="2:31" ht="15" customHeight="1" thickBot="1" x14ac:dyDescent="0.3">
      <c r="B23" s="158"/>
      <c r="G23" s="110" t="s">
        <v>3</v>
      </c>
      <c r="H23" s="14" t="s">
        <v>4</v>
      </c>
      <c r="I23" s="14" t="s">
        <v>5</v>
      </c>
      <c r="J23" s="1" t="s">
        <v>6</v>
      </c>
      <c r="K23" s="122"/>
      <c r="L23" s="122"/>
      <c r="N23" s="89"/>
      <c r="O23" s="89"/>
      <c r="P23" s="123"/>
      <c r="Q23" s="2"/>
      <c r="R23" s="2"/>
      <c r="S23" s="2"/>
      <c r="T23" s="2"/>
      <c r="U23" s="32"/>
      <c r="V23" s="2"/>
      <c r="X23" s="8"/>
      <c r="Y23" s="8"/>
      <c r="Z23" s="8"/>
      <c r="AA23" s="8"/>
      <c r="AB23" s="16"/>
      <c r="AC23" s="16"/>
      <c r="AD23" s="16"/>
      <c r="AE23" s="16"/>
    </row>
    <row r="24" spans="2:31" ht="16.5" thickBot="1" x14ac:dyDescent="0.3">
      <c r="B24" s="34"/>
      <c r="C24" s="33"/>
      <c r="D24" s="36" t="s">
        <v>16</v>
      </c>
      <c r="E24" s="6"/>
      <c r="F24" s="6"/>
      <c r="G24" s="105" t="str">
        <f>IF(SUM(G79:G80)=2,(($J$24-$F$17)/4)+F17, "")</f>
        <v/>
      </c>
      <c r="H24" s="101" t="str">
        <f>IF(SUM(G79:G80)=2,(($J$24-$F$17)/4)+G24, "")</f>
        <v/>
      </c>
      <c r="I24" s="102" t="str">
        <f>IF(SUM(G79:G80)=2,(($J$24-$F$17)/4)+H24, "")</f>
        <v/>
      </c>
      <c r="J24" s="104"/>
      <c r="K24" s="114"/>
      <c r="L24" s="115"/>
      <c r="M24" s="89"/>
      <c r="N24" s="89"/>
      <c r="O24" s="89"/>
      <c r="P24" s="123"/>
      <c r="Q24" s="2"/>
      <c r="R24" s="2"/>
      <c r="S24" s="2"/>
      <c r="T24" s="2"/>
      <c r="U24" s="32"/>
      <c r="V24" s="2"/>
    </row>
    <row r="25" spans="2:31" ht="36" customHeight="1" x14ac:dyDescent="0.25">
      <c r="B25" s="34"/>
      <c r="D25" s="155" t="str">
        <f>IF(SUM(G79:G80)=2, "To achieve this goal, you anticipated an average annual change of "&amp;ROUND((J24-F17)/4, 0)&amp;" between baseline year '20 and HHAP-3 goal setting year '24.", "")</f>
        <v/>
      </c>
      <c r="E25" s="155"/>
      <c r="F25" s="155"/>
      <c r="G25" s="156"/>
      <c r="H25" s="155"/>
      <c r="I25" s="157"/>
      <c r="J25" s="103" t="s">
        <v>19</v>
      </c>
      <c r="K25" s="89"/>
      <c r="L25" s="116"/>
      <c r="M25" s="89"/>
      <c r="N25" s="89"/>
      <c r="O25" s="89"/>
      <c r="P25" s="123"/>
      <c r="Q25" s="2"/>
      <c r="R25" s="2"/>
      <c r="S25" s="2"/>
      <c r="T25" s="2"/>
      <c r="U25" s="32"/>
      <c r="V25" s="2"/>
    </row>
    <row r="26" spans="2:31" ht="15" customHeight="1" x14ac:dyDescent="0.25">
      <c r="B26" s="35"/>
      <c r="C26" s="4"/>
      <c r="D26" s="4"/>
      <c r="E26" s="4"/>
      <c r="F26" s="4"/>
      <c r="G26" s="4"/>
      <c r="H26" s="4"/>
      <c r="I26" s="24"/>
      <c r="J26" s="24"/>
      <c r="K26" s="88"/>
      <c r="L26" s="117"/>
      <c r="M26" s="88"/>
      <c r="N26" s="88"/>
      <c r="O26" s="88"/>
      <c r="P26" s="124"/>
      <c r="Q26" s="2"/>
      <c r="R26" s="2"/>
      <c r="S26" s="2"/>
      <c r="T26" s="2"/>
      <c r="U26" s="32"/>
      <c r="V26" s="2"/>
      <c r="AB26" s="3"/>
      <c r="AC26" s="3"/>
      <c r="AD26" s="3"/>
      <c r="AE26" s="3"/>
    </row>
    <row r="27" spans="2:31" ht="15" customHeight="1" x14ac:dyDescent="0.25">
      <c r="B27" s="29"/>
      <c r="C27" s="17"/>
      <c r="D27" s="17"/>
      <c r="E27" s="17"/>
      <c r="F27" s="17"/>
      <c r="G27" s="17"/>
      <c r="H27" s="17"/>
      <c r="I27" s="30"/>
      <c r="J27" s="30"/>
      <c r="K27" s="90"/>
      <c r="L27" s="118"/>
      <c r="M27" s="121"/>
      <c r="N27" s="90"/>
      <c r="O27" s="30"/>
      <c r="P27" s="31"/>
      <c r="Q27" s="2"/>
      <c r="R27" s="2"/>
      <c r="S27" s="2"/>
      <c r="T27" s="2"/>
      <c r="U27" s="32"/>
      <c r="V27" s="2"/>
      <c r="AB27" s="3"/>
      <c r="AC27" s="3"/>
      <c r="AD27" s="3"/>
      <c r="AE27" s="3"/>
    </row>
    <row r="28" spans="2:31" x14ac:dyDescent="0.25">
      <c r="B28" s="158" t="s">
        <v>27</v>
      </c>
      <c r="D28" s="41" t="s">
        <v>28</v>
      </c>
      <c r="I28" s="2"/>
      <c r="J28" s="2"/>
      <c r="K28" s="91"/>
      <c r="L28" s="119"/>
      <c r="M28" s="169" t="str">
        <f>IFERROR(IF(SUM(G80:G81)=2,"The 2025 goal represents a "&amp;ROUND(ABS(G82*100), 2)&amp;IF(G82&lt;0, "% decrease", IF(G82&gt;0, "% increase", "% change"))&amp;" relative to your 2024 goal. Please describe local efforts underway or other community factors that will justify this change in the narrative section of 'TBL. 4' in the HHAP-4 data tables file.", ""),"")</f>
        <v/>
      </c>
      <c r="N28" s="169"/>
      <c r="O28" s="169"/>
      <c r="P28" s="32"/>
      <c r="Q28" s="2"/>
      <c r="R28" s="2"/>
      <c r="S28" s="2"/>
      <c r="T28" s="2"/>
      <c r="U28" s="32"/>
      <c r="V28" s="2"/>
      <c r="AB28" s="3"/>
      <c r="AC28" s="3"/>
      <c r="AD28" s="3"/>
      <c r="AE28" s="3"/>
    </row>
    <row r="29" spans="2:31" x14ac:dyDescent="0.25">
      <c r="B29" s="158"/>
      <c r="I29" s="2"/>
      <c r="J29" s="2"/>
      <c r="K29" s="91"/>
      <c r="L29" s="119"/>
      <c r="M29" s="169"/>
      <c r="N29" s="169"/>
      <c r="O29" s="169"/>
      <c r="P29" s="32"/>
      <c r="Q29" s="2"/>
      <c r="R29" s="2"/>
      <c r="S29" s="2"/>
      <c r="T29" s="2"/>
      <c r="U29" s="32"/>
      <c r="V29" s="2"/>
      <c r="AB29" s="3"/>
      <c r="AC29" s="3"/>
      <c r="AD29" s="3"/>
      <c r="AE29" s="3"/>
    </row>
    <row r="30" spans="2:31" ht="15.75" thickBot="1" x14ac:dyDescent="0.3">
      <c r="B30" s="158"/>
      <c r="H30" s="14" t="s">
        <v>4</v>
      </c>
      <c r="I30" s="14" t="s">
        <v>5</v>
      </c>
      <c r="J30" s="14" t="s">
        <v>6</v>
      </c>
      <c r="K30" s="1" t="s">
        <v>7</v>
      </c>
      <c r="L30" s="120"/>
      <c r="M30" s="169"/>
      <c r="N30" s="169"/>
      <c r="O30" s="169"/>
      <c r="P30" s="32"/>
      <c r="Q30" s="2"/>
      <c r="R30" s="2"/>
      <c r="S30" s="2"/>
      <c r="T30" s="2"/>
      <c r="U30" s="32"/>
      <c r="V30" s="2"/>
      <c r="AB30" s="3"/>
      <c r="AC30" s="3"/>
      <c r="AD30" s="3"/>
      <c r="AE30" s="3"/>
    </row>
    <row r="31" spans="2:31" ht="15.75" thickBot="1" x14ac:dyDescent="0.3">
      <c r="B31" s="158"/>
      <c r="D31" s="36" t="s">
        <v>18</v>
      </c>
      <c r="E31" s="7"/>
      <c r="F31" s="7"/>
      <c r="G31" s="7"/>
      <c r="H31" s="84" t="str">
        <f>IF(SUM($G$81, $G$79)=2, G17+$G$78, "")</f>
        <v/>
      </c>
      <c r="I31" s="84" t="str">
        <f>IF(SUM($G$79, $G$81)=2, H31+$G$78, "")</f>
        <v/>
      </c>
      <c r="J31" s="102" t="str">
        <f>IF(SUM($G$79, $G$81)=2, I31+$G$78, "")</f>
        <v/>
      </c>
      <c r="K31" s="104"/>
      <c r="L31" s="99"/>
      <c r="M31" s="169"/>
      <c r="N31" s="169"/>
      <c r="O31" s="169"/>
      <c r="P31" s="20"/>
      <c r="U31" s="20"/>
    </row>
    <row r="32" spans="2:31" ht="36" x14ac:dyDescent="0.25">
      <c r="B32" s="39"/>
      <c r="D32" s="155" t="str">
        <f>IF(SUM(G79,G81)=2, "To achieve this goal, anticipate an average annual change of "&amp;ROUND((K31-G17)/4, 0)&amp;" between baseline year '21 and HHAP-4 goal setting year '25.", "")</f>
        <v/>
      </c>
      <c r="E32" s="155"/>
      <c r="F32" s="155"/>
      <c r="G32" s="155"/>
      <c r="H32" s="155"/>
      <c r="I32" s="155"/>
      <c r="J32" s="157"/>
      <c r="K32" s="103" t="s">
        <v>17</v>
      </c>
      <c r="L32" s="73"/>
      <c r="M32" s="169"/>
      <c r="N32" s="169"/>
      <c r="O32" s="169"/>
      <c r="P32" s="20"/>
      <c r="U32" s="20"/>
    </row>
    <row r="33" spans="2:31" ht="18.75" x14ac:dyDescent="0.25">
      <c r="B33" s="4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8"/>
      <c r="Q33" s="4"/>
      <c r="R33" s="4"/>
      <c r="S33" s="4"/>
      <c r="T33" s="4"/>
      <c r="U33" s="38"/>
    </row>
    <row r="34" spans="2:31" ht="14.25" customHeight="1" x14ac:dyDescent="0.25">
      <c r="B34" s="42"/>
    </row>
    <row r="35" spans="2:31" ht="18.75" customHeight="1" x14ac:dyDescent="0.25">
      <c r="B35" s="174" t="s">
        <v>114</v>
      </c>
      <c r="C35" s="175" t="s">
        <v>125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</row>
    <row r="36" spans="2:31" ht="18.75" customHeight="1" x14ac:dyDescent="0.25">
      <c r="B36" s="174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</row>
    <row r="37" spans="2:31" ht="18.75" customHeight="1" x14ac:dyDescent="0.25">
      <c r="B37" s="174"/>
      <c r="C37" s="176" t="s">
        <v>115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2:31" ht="14.25" customHeight="1" x14ac:dyDescent="0.25">
      <c r="B38" s="42"/>
    </row>
    <row r="39" spans="2:31" x14ac:dyDescent="0.25">
      <c r="B39" s="64" t="s">
        <v>32</v>
      </c>
      <c r="C39" s="65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67"/>
      <c r="R39" s="67"/>
      <c r="S39" s="67"/>
      <c r="T39" s="67"/>
      <c r="U39" s="68"/>
    </row>
    <row r="40" spans="2:31" x14ac:dyDescent="0.25">
      <c r="B40" s="2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25"/>
      <c r="R40" s="17"/>
      <c r="S40" s="17"/>
      <c r="T40" s="17"/>
      <c r="U40" s="18"/>
    </row>
    <row r="41" spans="2:31" x14ac:dyDescent="0.25">
      <c r="B41" s="158" t="s">
        <v>54</v>
      </c>
      <c r="D41" s="12" t="s">
        <v>109</v>
      </c>
      <c r="P41" s="20"/>
      <c r="Q41" s="161" t="s">
        <v>101</v>
      </c>
      <c r="R41" s="162"/>
      <c r="S41" s="162"/>
      <c r="T41" s="162"/>
      <c r="U41" s="163"/>
      <c r="X41" s="62" t="s">
        <v>0</v>
      </c>
      <c r="Y41" s="62" t="s">
        <v>1</v>
      </c>
      <c r="Z41" s="62" t="s">
        <v>2</v>
      </c>
      <c r="AA41" s="62" t="s">
        <v>3</v>
      </c>
      <c r="AB41" s="62" t="s">
        <v>4</v>
      </c>
      <c r="AC41" s="62" t="s">
        <v>5</v>
      </c>
      <c r="AD41" s="62" t="s">
        <v>6</v>
      </c>
      <c r="AE41" s="62" t="s">
        <v>7</v>
      </c>
    </row>
    <row r="42" spans="2:31" x14ac:dyDescent="0.25">
      <c r="B42" s="158"/>
      <c r="D42" s="164"/>
      <c r="E42" s="165"/>
      <c r="F42" s="165"/>
      <c r="G42" s="165"/>
      <c r="H42" s="165"/>
      <c r="I42" s="165"/>
      <c r="J42" s="165"/>
      <c r="K42" s="166"/>
      <c r="L42" s="75"/>
      <c r="M42" s="75"/>
      <c r="N42" s="75"/>
      <c r="O42" s="75"/>
      <c r="P42" s="20"/>
      <c r="Q42" s="19"/>
      <c r="U42" s="20"/>
      <c r="W42" s="10" t="s">
        <v>99</v>
      </c>
      <c r="X42" s="63" t="e">
        <f>IF(SUM($G$86,$G$79)=2,D58/D17,NA())</f>
        <v>#N/A</v>
      </c>
      <c r="Y42" s="63" t="e">
        <f>IF(SUM($G$86,$G$79)=2,E58/E17,NA())</f>
        <v>#N/A</v>
      </c>
      <c r="Z42" s="63" t="e">
        <f>IF(SUM($G$86,$G$79)=2,F58/F17,NA())</f>
        <v>#N/A</v>
      </c>
      <c r="AA42" s="63" t="e">
        <f>IF(SUM($G$86,$G$79)=2,G58/G17,NA())</f>
        <v>#N/A</v>
      </c>
      <c r="AB42" s="10"/>
      <c r="AC42" s="10"/>
      <c r="AD42" s="10"/>
      <c r="AE42" s="10"/>
    </row>
    <row r="43" spans="2:31" x14ac:dyDescent="0.25">
      <c r="B43" s="34"/>
      <c r="D43" s="85" t="str">
        <f>IF(D42="Other", "If other, please identify the population:", "")</f>
        <v/>
      </c>
      <c r="P43" s="20"/>
      <c r="Q43" s="19"/>
      <c r="U43" s="20"/>
      <c r="W43" s="10" t="s">
        <v>100</v>
      </c>
      <c r="X43" s="10"/>
      <c r="Y43" s="10"/>
      <c r="Z43" s="10"/>
      <c r="AA43" s="63" t="e">
        <f>IF(SUM($G$86,$G$79)=2,G58/G17,NA())</f>
        <v>#N/A</v>
      </c>
      <c r="AB43" s="63" t="e">
        <f>IF(H17&lt;=0,NA(),IF(SUM($G$86,$G$79)=2,H58/H17,NA()))</f>
        <v>#N/A</v>
      </c>
      <c r="AC43" s="63" t="e">
        <f>IF(I17&lt;=0,NA(),IF(SUM($G$86,$G$79)=2,I58/I17,NA()))</f>
        <v>#N/A</v>
      </c>
      <c r="AD43" s="63" t="e">
        <f>IF(J17&lt;=0,NA(),IF(SUM($G$86,$G$79)=2,J58/J17,NA()))</f>
        <v>#N/A</v>
      </c>
      <c r="AE43" s="63" t="e">
        <f>IF(K17&lt;=0,NA(),IF(SUM($G$86,$G$79)=2,K58/K17,NA()))</f>
        <v>#N/A</v>
      </c>
    </row>
    <row r="44" spans="2:31" x14ac:dyDescent="0.25">
      <c r="B44" s="34"/>
      <c r="D44" s="167"/>
      <c r="E44" s="167"/>
      <c r="F44" s="167"/>
      <c r="G44" s="167"/>
      <c r="H44" s="167"/>
      <c r="I44" s="167"/>
      <c r="J44" s="167"/>
      <c r="K44" s="167"/>
      <c r="P44" s="20"/>
      <c r="Q44" s="19"/>
      <c r="U44" s="20"/>
      <c r="W44" s="10"/>
      <c r="X44" s="10"/>
      <c r="Y44" s="10"/>
      <c r="Z44" s="10"/>
      <c r="AA44" s="63"/>
      <c r="AB44" s="63"/>
      <c r="AC44" s="63"/>
      <c r="AD44" s="63"/>
      <c r="AE44" s="63"/>
    </row>
    <row r="45" spans="2:31" x14ac:dyDescent="0.25">
      <c r="B45" s="34"/>
      <c r="P45" s="20"/>
      <c r="Q45" s="19"/>
      <c r="U45" s="20"/>
      <c r="W45" s="10"/>
      <c r="X45" s="10"/>
      <c r="Y45" s="10"/>
      <c r="Z45" s="10"/>
      <c r="AA45" s="63"/>
      <c r="AB45" s="63"/>
      <c r="AC45" s="63"/>
      <c r="AD45" s="63"/>
      <c r="AE45" s="63"/>
    </row>
    <row r="46" spans="2:31" x14ac:dyDescent="0.25">
      <c r="B46" s="34"/>
      <c r="D46" s="12" t="s">
        <v>93</v>
      </c>
      <c r="P46" s="20"/>
      <c r="Q46" s="19"/>
      <c r="U46" s="20"/>
      <c r="W46" s="10" t="s">
        <v>15</v>
      </c>
      <c r="X46" s="10"/>
      <c r="Y46" s="10"/>
      <c r="Z46" s="63" t="e">
        <f>IF(SUM($G$79, $G$80, $G$87,$G$86)=4, Z42, NA())</f>
        <v>#N/A</v>
      </c>
      <c r="AA46" s="63" t="e">
        <f>IF(SUM($G$79, $G$80, $G$87,$G$86)=4, G65/G24, NA())</f>
        <v>#N/A</v>
      </c>
      <c r="AB46" s="63" t="e">
        <f>IF(SUM($G$79, $G$80, $G$87,$G$86)=4, H65/H24, NA())</f>
        <v>#N/A</v>
      </c>
      <c r="AC46" s="63" t="e">
        <f>IF(SUM($G$79, $G$80, $G$87,$G$86)=4, I65/I24, NA())</f>
        <v>#N/A</v>
      </c>
      <c r="AD46" s="63" t="e">
        <f>IF(SUM($G$79, $G$80, $G$87,$G$86)=4, J65/J24, NA())</f>
        <v>#N/A</v>
      </c>
      <c r="AE46" s="10"/>
    </row>
    <row r="47" spans="2:31" ht="14.25" customHeight="1" x14ac:dyDescent="0.25">
      <c r="B47" s="34"/>
      <c r="D47" s="94"/>
      <c r="E47" s="168" t="str">
        <f>IF(D47="No", "If you've chosen a different population than what was identified in the HHAP-3 application, please explain your rationale in the narrative section of 'TBL 4. Outcome Goals'", "")</f>
        <v/>
      </c>
      <c r="F47" s="168"/>
      <c r="G47" s="168"/>
      <c r="H47" s="168"/>
      <c r="I47" s="168"/>
      <c r="J47" s="168"/>
      <c r="K47" s="168"/>
      <c r="L47" s="168"/>
      <c r="M47" s="168"/>
      <c r="N47" s="168"/>
      <c r="P47" s="20"/>
      <c r="Q47" s="19"/>
      <c r="U47" s="20"/>
      <c r="W47" s="10" t="s">
        <v>31</v>
      </c>
      <c r="X47" s="10"/>
      <c r="Y47" s="10"/>
      <c r="Z47" s="10"/>
      <c r="AA47" s="63" t="e">
        <f>IF(SUM($G$79, $G$86, $G$81,$G$88)=4, G58/G17, NA())</f>
        <v>#N/A</v>
      </c>
      <c r="AB47" s="63" t="e">
        <f>IF(SUM($G$79, $G$86, $G$81,$G$88)=4, H72/H31, NA())</f>
        <v>#N/A</v>
      </c>
      <c r="AC47" s="63" t="e">
        <f>IF(SUM($G$79, $G$86, $G$81,$G$88)=4, I72/I31, NA())</f>
        <v>#N/A</v>
      </c>
      <c r="AD47" s="63" t="e">
        <f>IF(SUM($G$79, $G$86, $G$81,$G$88)=4, J72/J31, NA())</f>
        <v>#N/A</v>
      </c>
      <c r="AE47" s="63" t="e">
        <f>IF(SUM($G$79, $G$86, $G$81,$G$88)=4, K72/K31, NA())</f>
        <v>#N/A</v>
      </c>
    </row>
    <row r="48" spans="2:31" x14ac:dyDescent="0.25">
      <c r="B48" s="34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P48" s="20"/>
      <c r="Q48" s="19"/>
      <c r="U48" s="20"/>
    </row>
    <row r="49" spans="2:21" x14ac:dyDescent="0.25">
      <c r="B49" s="34"/>
      <c r="D49" s="58" t="s">
        <v>105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P49" s="20"/>
      <c r="Q49" s="19"/>
      <c r="U49" s="20"/>
    </row>
    <row r="50" spans="2:21" x14ac:dyDescent="0.25">
      <c r="B50" s="34"/>
      <c r="D50" s="97"/>
      <c r="P50" s="20"/>
      <c r="Q50" s="19"/>
      <c r="U50" s="20"/>
    </row>
    <row r="51" spans="2:21" x14ac:dyDescent="0.25">
      <c r="B51" s="34"/>
      <c r="E51" s="4"/>
      <c r="P51" s="20"/>
      <c r="Q51" s="19"/>
      <c r="U51" s="20"/>
    </row>
    <row r="52" spans="2:21" x14ac:dyDescent="0.25">
      <c r="B52" s="29"/>
      <c r="C52" s="17"/>
      <c r="D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9"/>
      <c r="U52" s="20"/>
    </row>
    <row r="53" spans="2:21" x14ac:dyDescent="0.25">
      <c r="B53" s="158" t="s">
        <v>55</v>
      </c>
      <c r="D53" s="12" t="s">
        <v>56</v>
      </c>
      <c r="M53" s="159" t="str">
        <f>IF(SUM(G86:G87)=2, "Compare the new 2021 HDIS baseline data to the HHAP-3 performance target for 2021 to see if you are on-track to achieve your HHAP-3 goal. Consider how this new data informs your 2025 HHAP-4 goal.", "")</f>
        <v/>
      </c>
      <c r="N53" s="159"/>
      <c r="O53" s="159"/>
      <c r="P53" s="20"/>
      <c r="Q53" s="19"/>
      <c r="U53" s="20"/>
    </row>
    <row r="54" spans="2:21" ht="8.25" customHeight="1" thickBot="1" x14ac:dyDescent="0.3">
      <c r="B54" s="158"/>
      <c r="L54" s="170" t="s">
        <v>114</v>
      </c>
      <c r="M54" s="159"/>
      <c r="N54" s="159"/>
      <c r="O54" s="159"/>
      <c r="P54" s="20"/>
      <c r="Q54" s="19"/>
      <c r="U54" s="20"/>
    </row>
    <row r="55" spans="2:21" ht="8.25" customHeight="1" x14ac:dyDescent="0.25">
      <c r="B55" s="158"/>
      <c r="H55" s="112"/>
      <c r="I55" s="113"/>
      <c r="J55" s="113"/>
      <c r="K55" s="113"/>
      <c r="L55" s="171"/>
      <c r="M55" s="159"/>
      <c r="N55" s="159"/>
      <c r="O55" s="159"/>
      <c r="P55" s="20"/>
      <c r="Q55" s="19"/>
      <c r="U55" s="20"/>
    </row>
    <row r="56" spans="2:21" x14ac:dyDescent="0.25">
      <c r="B56" s="158"/>
      <c r="G56" s="109"/>
      <c r="M56" s="159"/>
      <c r="N56" s="159"/>
      <c r="O56" s="159"/>
      <c r="P56" s="20"/>
      <c r="Q56" s="19"/>
      <c r="U56" s="20"/>
    </row>
    <row r="57" spans="2:21" ht="15.75" thickBot="1" x14ac:dyDescent="0.3">
      <c r="B57" s="158"/>
      <c r="D57" s="14" t="s">
        <v>0</v>
      </c>
      <c r="E57" s="14" t="s">
        <v>1</v>
      </c>
      <c r="F57" s="14" t="s">
        <v>2</v>
      </c>
      <c r="G57" s="111" t="s">
        <v>3</v>
      </c>
      <c r="H57" s="14" t="s">
        <v>4</v>
      </c>
      <c r="I57" s="14" t="s">
        <v>5</v>
      </c>
      <c r="J57" s="14" t="s">
        <v>6</v>
      </c>
      <c r="K57" s="14" t="s">
        <v>7</v>
      </c>
      <c r="L57" s="1"/>
      <c r="M57" s="159"/>
      <c r="N57" s="159"/>
      <c r="O57" s="159"/>
      <c r="P57" s="20"/>
      <c r="Q57" s="19"/>
      <c r="U57" s="20"/>
    </row>
    <row r="58" spans="2:21" ht="15.75" thickBot="1" x14ac:dyDescent="0.3">
      <c r="B58" s="34"/>
      <c r="D58" s="92"/>
      <c r="E58" s="92"/>
      <c r="F58" s="93"/>
      <c r="G58" s="106"/>
      <c r="H58" s="100" t="str">
        <f>IF($G$86=1, G58+$G$84, "")</f>
        <v/>
      </c>
      <c r="I58" s="83" t="str">
        <f>IF($G$86=1, H58+$G$84, "")</f>
        <v/>
      </c>
      <c r="J58" s="83" t="str">
        <f>IF($G$86=1, I58+$G$84, "")</f>
        <v/>
      </c>
      <c r="K58" s="83" t="str">
        <f>IF($G$86=1, J58+$G$84, "")</f>
        <v/>
      </c>
      <c r="L58" s="16"/>
      <c r="M58" s="159"/>
      <c r="N58" s="159"/>
      <c r="O58" s="159"/>
      <c r="P58" s="20"/>
      <c r="Q58" s="19"/>
      <c r="U58" s="20"/>
    </row>
    <row r="59" spans="2:21" x14ac:dyDescent="0.25">
      <c r="B59" s="34"/>
      <c r="D59" s="172" t="s">
        <v>8</v>
      </c>
      <c r="E59" s="172"/>
      <c r="F59" s="172"/>
      <c r="G59" s="173"/>
      <c r="H59" s="172" t="s">
        <v>9</v>
      </c>
      <c r="I59" s="172"/>
      <c r="J59" s="172"/>
      <c r="K59" s="172"/>
      <c r="L59" s="72"/>
      <c r="M59" s="159"/>
      <c r="N59" s="159"/>
      <c r="O59" s="159"/>
      <c r="P59" s="20"/>
      <c r="Q59" s="19"/>
      <c r="U59" s="20"/>
    </row>
    <row r="60" spans="2:21" x14ac:dyDescent="0.25">
      <c r="B60" s="35"/>
      <c r="C60" s="4"/>
      <c r="D60" s="4"/>
      <c r="E60" s="4"/>
      <c r="F60" s="4"/>
      <c r="G60" s="128"/>
      <c r="H60" s="4"/>
      <c r="I60" s="4"/>
      <c r="J60" s="4"/>
      <c r="K60" s="4"/>
      <c r="L60" s="4"/>
      <c r="M60" s="4"/>
      <c r="N60" s="4"/>
      <c r="O60" s="4"/>
      <c r="P60" s="38"/>
      <c r="Q60" s="19"/>
      <c r="U60" s="20"/>
    </row>
    <row r="61" spans="2:21" ht="14.25" customHeight="1" x14ac:dyDescent="0.25">
      <c r="B61" s="29"/>
      <c r="C61" s="17"/>
      <c r="D61" s="17"/>
      <c r="E61" s="17"/>
      <c r="F61" s="17"/>
      <c r="G61" s="108"/>
      <c r="H61" s="17"/>
      <c r="I61" s="17"/>
      <c r="J61" s="17"/>
      <c r="L61" s="126"/>
      <c r="M61" s="126"/>
      <c r="N61" s="126"/>
      <c r="O61" s="126"/>
      <c r="P61" s="18"/>
      <c r="Q61" s="19"/>
      <c r="U61" s="20"/>
    </row>
    <row r="62" spans="2:21" x14ac:dyDescent="0.25">
      <c r="B62" s="158" t="s">
        <v>94</v>
      </c>
      <c r="D62" s="41" t="s">
        <v>98</v>
      </c>
      <c r="G62" s="109"/>
      <c r="K62" s="127"/>
      <c r="L62" s="127"/>
      <c r="M62" s="127"/>
      <c r="N62" s="127"/>
      <c r="O62" s="127"/>
      <c r="P62" s="20"/>
      <c r="Q62" s="19"/>
      <c r="U62" s="20"/>
    </row>
    <row r="63" spans="2:21" x14ac:dyDescent="0.25">
      <c r="B63" s="158"/>
      <c r="D63" s="12"/>
      <c r="G63" s="109"/>
      <c r="I63" s="2"/>
      <c r="J63" s="2"/>
      <c r="K63" s="127"/>
      <c r="L63" s="127"/>
      <c r="N63" s="127"/>
      <c r="O63" s="127"/>
      <c r="P63" s="20"/>
      <c r="Q63" s="19"/>
      <c r="U63" s="20"/>
    </row>
    <row r="64" spans="2:21" ht="15.75" thickBot="1" x14ac:dyDescent="0.3">
      <c r="B64" s="158"/>
      <c r="G64" s="110" t="s">
        <v>3</v>
      </c>
      <c r="H64" s="14" t="s">
        <v>4</v>
      </c>
      <c r="I64" s="14" t="s">
        <v>5</v>
      </c>
      <c r="J64" s="1" t="s">
        <v>6</v>
      </c>
      <c r="K64" s="127"/>
      <c r="L64" s="127"/>
      <c r="M64" s="127"/>
      <c r="N64" s="127"/>
      <c r="O64" s="127"/>
      <c r="P64" s="20"/>
      <c r="Q64" s="19"/>
      <c r="U64" s="20"/>
    </row>
    <row r="65" spans="2:21" ht="15.75" thickBot="1" x14ac:dyDescent="0.3">
      <c r="B65" s="34"/>
      <c r="D65" s="36" t="s">
        <v>16</v>
      </c>
      <c r="E65" s="6"/>
      <c r="F65" s="6"/>
      <c r="G65" s="105" t="str">
        <f>IF(SUM(G86:G87)=2,(($J$65-$F$58)/4)+F58, "")</f>
        <v/>
      </c>
      <c r="H65" s="101" t="str">
        <f>IF(SUM(G86:G87)=2,(($J$65-$F$58)/4)+G65, "")</f>
        <v/>
      </c>
      <c r="I65" s="102" t="str">
        <f>IF(SUM(G86:G87)=2,(($J$65-$F$58)/4)+H65, "")</f>
        <v/>
      </c>
      <c r="J65" s="105" t="str">
        <f>IF($G$87=1,D50,  "")</f>
        <v/>
      </c>
      <c r="K65" s="129"/>
      <c r="L65" s="115"/>
      <c r="P65" s="20"/>
      <c r="Q65" s="19"/>
      <c r="U65" s="20"/>
    </row>
    <row r="66" spans="2:21" ht="36" x14ac:dyDescent="0.25">
      <c r="B66" s="34"/>
      <c r="D66" s="155" t="str">
        <f>IF(SUM(G86:G87)=2, "To achieve this goal, you anticipated an average annual change of "&amp;ROUND((J65-F58)/4, 0)&amp;" between baseline year '20 and HHAP-3 goal setting year '24.", "")</f>
        <v/>
      </c>
      <c r="E66" s="155"/>
      <c r="F66" s="155"/>
      <c r="G66" s="156"/>
      <c r="H66" s="155"/>
      <c r="I66" s="157"/>
      <c r="J66" s="103" t="s">
        <v>19</v>
      </c>
      <c r="L66" s="130"/>
      <c r="P66" s="20"/>
      <c r="Q66" s="19"/>
      <c r="U66" s="20"/>
    </row>
    <row r="67" spans="2:21" x14ac:dyDescent="0.25">
      <c r="B67" s="35"/>
      <c r="C67" s="4"/>
      <c r="D67" s="4"/>
      <c r="E67" s="4"/>
      <c r="F67" s="4"/>
      <c r="G67" s="4"/>
      <c r="H67" s="4"/>
      <c r="I67" s="4"/>
      <c r="J67" s="4"/>
      <c r="K67" s="86"/>
      <c r="L67" s="131"/>
      <c r="M67" s="86"/>
      <c r="N67" s="86"/>
      <c r="O67" s="4"/>
      <c r="P67" s="38"/>
      <c r="Q67" s="19"/>
      <c r="U67" s="20"/>
    </row>
    <row r="68" spans="2:21" x14ac:dyDescent="0.25">
      <c r="B68" s="29"/>
      <c r="C68" s="17"/>
      <c r="D68" s="17"/>
      <c r="E68" s="17"/>
      <c r="F68" s="17"/>
      <c r="G68" s="17"/>
      <c r="H68" s="17"/>
      <c r="I68" s="17"/>
      <c r="J68" s="17"/>
      <c r="K68" s="87"/>
      <c r="L68" s="132"/>
      <c r="M68" s="87"/>
      <c r="N68" s="87"/>
      <c r="O68" s="17"/>
      <c r="P68" s="18"/>
      <c r="Q68" s="19"/>
      <c r="U68" s="20"/>
    </row>
    <row r="69" spans="2:21" ht="15" customHeight="1" x14ac:dyDescent="0.25">
      <c r="B69" s="158" t="s">
        <v>95</v>
      </c>
      <c r="D69" s="12" t="s">
        <v>28</v>
      </c>
      <c r="L69" s="109"/>
      <c r="M69" s="159" t="str">
        <f>IFERROR(IF(SUM(G87:G88)=2,"The 2025 goal represents a "&amp;ROUND(ABS(G89*100), 2)&amp;IF(G89&lt;0, "% decrease", IF(G89&gt;0, "% increase", "% change"))&amp;" relative to your 2024 goal. Please describe local efforts underway or other community factors that will justify this change in the narrative section of 'TBL. 4' in the HHAP-4 data tables file.", ""),"")</f>
        <v/>
      </c>
      <c r="N69" s="159"/>
      <c r="O69" s="159"/>
      <c r="P69" s="20"/>
      <c r="Q69" s="19"/>
      <c r="S69" s="71"/>
      <c r="T69" s="71"/>
      <c r="U69" s="20"/>
    </row>
    <row r="70" spans="2:21" ht="14.25" customHeight="1" x14ac:dyDescent="0.25">
      <c r="B70" s="158"/>
      <c r="L70" s="109"/>
      <c r="M70" s="159"/>
      <c r="N70" s="159"/>
      <c r="O70" s="159"/>
      <c r="P70" s="20"/>
      <c r="Q70" s="19"/>
      <c r="R70" s="160" t="s">
        <v>106</v>
      </c>
      <c r="S70" s="160"/>
      <c r="T70" s="160"/>
      <c r="U70" s="20"/>
    </row>
    <row r="71" spans="2:21" ht="14.25" customHeight="1" thickBot="1" x14ac:dyDescent="0.3">
      <c r="B71" s="158"/>
      <c r="H71" s="14" t="s">
        <v>4</v>
      </c>
      <c r="I71" s="14" t="s">
        <v>5</v>
      </c>
      <c r="J71" s="14" t="s">
        <v>6</v>
      </c>
      <c r="K71" s="1" t="s">
        <v>7</v>
      </c>
      <c r="L71" s="133"/>
      <c r="M71" s="159"/>
      <c r="N71" s="159"/>
      <c r="O71" s="159"/>
      <c r="P71" s="20"/>
      <c r="Q71" s="19"/>
      <c r="R71" s="160"/>
      <c r="S71" s="160"/>
      <c r="T71" s="160"/>
      <c r="U71" s="20"/>
    </row>
    <row r="72" spans="2:21" ht="15" customHeight="1" thickBot="1" x14ac:dyDescent="0.3">
      <c r="B72" s="158"/>
      <c r="D72" s="36" t="s">
        <v>18</v>
      </c>
      <c r="E72" s="7"/>
      <c r="F72" s="7"/>
      <c r="G72" s="7"/>
      <c r="H72" s="84" t="str">
        <f>IF(SUM($G$88, $G$86)=2, G58+$G$85, "")</f>
        <v/>
      </c>
      <c r="I72" s="84" t="str">
        <f>IF(SUM($G$86, $G$88)=2, H72+$G$85, "")</f>
        <v/>
      </c>
      <c r="J72" s="102" t="str">
        <f>IF(SUM($G$86, $G$88)=2, I72+$G$85, "")</f>
        <v/>
      </c>
      <c r="K72" s="104"/>
      <c r="L72" s="74"/>
      <c r="M72" s="159"/>
      <c r="N72" s="159"/>
      <c r="O72" s="159"/>
      <c r="P72" s="20"/>
      <c r="Q72" s="19"/>
      <c r="R72" s="160"/>
      <c r="S72" s="160"/>
      <c r="T72" s="160"/>
      <c r="U72" s="20"/>
    </row>
    <row r="73" spans="2:21" ht="36" x14ac:dyDescent="0.25">
      <c r="B73" s="34"/>
      <c r="D73" s="155" t="str">
        <f>IF(SUM(G86,G88)=2, "To achieve this goal, anticipate an average annual change of "&amp;ROUND((K72-G58)/4, 0)&amp;" between baseline year '21 and HHAP-4 goal setting year '25.", "")</f>
        <v/>
      </c>
      <c r="E73" s="155"/>
      <c r="F73" s="155"/>
      <c r="G73" s="155"/>
      <c r="H73" s="155"/>
      <c r="I73" s="155"/>
      <c r="J73" s="157"/>
      <c r="K73" s="103" t="s">
        <v>17</v>
      </c>
      <c r="L73" s="73"/>
      <c r="M73" s="159"/>
      <c r="N73" s="159"/>
      <c r="O73" s="159"/>
      <c r="P73" s="20"/>
      <c r="Q73" s="19"/>
      <c r="R73" s="160"/>
      <c r="S73" s="160"/>
      <c r="T73" s="160"/>
      <c r="U73" s="20"/>
    </row>
    <row r="74" spans="2:21" x14ac:dyDescent="0.25">
      <c r="B74" s="3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  <c r="Q74" s="23"/>
      <c r="R74" s="4"/>
      <c r="S74" s="4"/>
      <c r="T74" s="4"/>
      <c r="U74" s="38"/>
    </row>
    <row r="77" spans="2:21" hidden="1" x14ac:dyDescent="0.25">
      <c r="B77" s="153" t="s">
        <v>103</v>
      </c>
      <c r="C77" s="153"/>
      <c r="D77" s="153"/>
      <c r="E77" s="153"/>
      <c r="F77" s="153"/>
      <c r="G77" s="77" t="str">
        <f>IF(G79=1, (G17-D17)/3, "")</f>
        <v/>
      </c>
    </row>
    <row r="78" spans="2:21" hidden="1" x14ac:dyDescent="0.25">
      <c r="B78" s="153" t="s">
        <v>107</v>
      </c>
      <c r="C78" s="153"/>
      <c r="D78" s="153"/>
      <c r="E78" s="153"/>
      <c r="F78" s="153"/>
      <c r="G78" s="78" t="str">
        <f>IF(SUM(G79,G81)=2, (K31-G17)/4, "")</f>
        <v/>
      </c>
    </row>
    <row r="79" spans="2:21" hidden="1" x14ac:dyDescent="0.25">
      <c r="B79" s="153" t="s">
        <v>57</v>
      </c>
      <c r="C79" s="153"/>
      <c r="D79" s="153"/>
      <c r="E79" s="153"/>
      <c r="F79" s="153"/>
      <c r="G79" s="79">
        <f>IF(OR(D17="",E17="",F17="",G17=""),0,1)</f>
        <v>0</v>
      </c>
    </row>
    <row r="80" spans="2:21" hidden="1" x14ac:dyDescent="0.25">
      <c r="B80" s="153" t="s">
        <v>58</v>
      </c>
      <c r="C80" s="153"/>
      <c r="D80" s="153"/>
      <c r="E80" s="153"/>
      <c r="F80" s="153"/>
      <c r="G80" s="79">
        <f>IF(J24="", 0, 1)</f>
        <v>0</v>
      </c>
    </row>
    <row r="81" spans="2:7" hidden="1" x14ac:dyDescent="0.25">
      <c r="B81" s="154" t="s">
        <v>59</v>
      </c>
      <c r="C81" s="154"/>
      <c r="D81" s="154"/>
      <c r="E81" s="154"/>
      <c r="F81" s="154"/>
      <c r="G81" s="79">
        <f>IF(K31="", 0, 1)</f>
        <v>0</v>
      </c>
    </row>
    <row r="82" spans="2:7" hidden="1" x14ac:dyDescent="0.25">
      <c r="B82" s="153" t="s">
        <v>118</v>
      </c>
      <c r="C82" s="153"/>
      <c r="D82" s="153"/>
      <c r="E82" s="153"/>
      <c r="F82" s="153"/>
      <c r="G82" s="98" t="str">
        <f>IF(SUM(G80:G81)=2,(K31-J24)/J24, "")</f>
        <v/>
      </c>
    </row>
    <row r="83" spans="2:7" hidden="1" x14ac:dyDescent="0.25">
      <c r="B83" s="82"/>
      <c r="C83" s="82"/>
      <c r="D83" s="82"/>
      <c r="E83" s="82"/>
      <c r="F83" s="82"/>
    </row>
    <row r="84" spans="2:7" hidden="1" x14ac:dyDescent="0.25">
      <c r="B84" s="153" t="s">
        <v>96</v>
      </c>
      <c r="C84" s="153"/>
      <c r="D84" s="153"/>
      <c r="E84" s="153"/>
      <c r="F84" s="153"/>
      <c r="G84" s="80" t="str">
        <f>IF(G86=1, (G58-D58)/3, "")</f>
        <v/>
      </c>
    </row>
    <row r="85" spans="2:7" hidden="1" x14ac:dyDescent="0.25">
      <c r="B85" s="153" t="s">
        <v>108</v>
      </c>
      <c r="C85" s="153"/>
      <c r="D85" s="153"/>
      <c r="E85" s="153"/>
      <c r="F85" s="153"/>
      <c r="G85" s="80" t="str">
        <f>IF(SUM(G86,G88)=2, (K72-G58)/4, "")</f>
        <v/>
      </c>
    </row>
    <row r="86" spans="2:7" hidden="1" x14ac:dyDescent="0.25">
      <c r="B86" s="153" t="s">
        <v>60</v>
      </c>
      <c r="C86" s="153"/>
      <c r="D86" s="153"/>
      <c r="E86" s="153"/>
      <c r="F86" s="153"/>
      <c r="G86" s="81">
        <f>IF(OR(D58="",E58="",F58="",G58=""),0,1)</f>
        <v>0</v>
      </c>
    </row>
    <row r="87" spans="2:7" hidden="1" x14ac:dyDescent="0.25">
      <c r="B87" s="153" t="s">
        <v>58</v>
      </c>
      <c r="C87" s="153"/>
      <c r="D87" s="153"/>
      <c r="E87" s="153"/>
      <c r="F87" s="153"/>
      <c r="G87" s="81">
        <f>IF(AND(D47="Yes", ISBLANK(D50)=FALSE), 1, 0)</f>
        <v>0</v>
      </c>
    </row>
    <row r="88" spans="2:7" hidden="1" x14ac:dyDescent="0.25">
      <c r="B88" s="154" t="s">
        <v>97</v>
      </c>
      <c r="C88" s="154"/>
      <c r="D88" s="154"/>
      <c r="E88" s="154"/>
      <c r="F88" s="154"/>
      <c r="G88" s="81">
        <f>IF(K72="", 0, 1)</f>
        <v>0</v>
      </c>
    </row>
    <row r="89" spans="2:7" hidden="1" x14ac:dyDescent="0.25">
      <c r="B89" s="153" t="s">
        <v>118</v>
      </c>
      <c r="C89" s="153"/>
      <c r="D89" s="153"/>
      <c r="E89" s="153"/>
      <c r="F89" s="153"/>
      <c r="G89" s="98" t="str">
        <f>IF(SUM(G87:G88)=2,(K72-J65)/J65, "")</f>
        <v/>
      </c>
    </row>
  </sheetData>
  <sheetProtection sheet="1" objects="1" scenarios="1"/>
  <mergeCells count="46">
    <mergeCell ref="B21:B23"/>
    <mergeCell ref="D25:I25"/>
    <mergeCell ref="B28:B31"/>
    <mergeCell ref="B6:U6"/>
    <mergeCell ref="B7:U7"/>
    <mergeCell ref="B8:U8"/>
    <mergeCell ref="B9:U9"/>
    <mergeCell ref="B13:B14"/>
    <mergeCell ref="M13:O18"/>
    <mergeCell ref="Q13:U13"/>
    <mergeCell ref="L14:L15"/>
    <mergeCell ref="D18:G18"/>
    <mergeCell ref="H18:K18"/>
    <mergeCell ref="M28:O32"/>
    <mergeCell ref="D32:J32"/>
    <mergeCell ref="B53:B57"/>
    <mergeCell ref="M53:O59"/>
    <mergeCell ref="L54:L55"/>
    <mergeCell ref="D59:G59"/>
    <mergeCell ref="H59:K59"/>
    <mergeCell ref="B41:B42"/>
    <mergeCell ref="B35:B37"/>
    <mergeCell ref="C35:U36"/>
    <mergeCell ref="C37:U37"/>
    <mergeCell ref="Q41:U41"/>
    <mergeCell ref="D42:K42"/>
    <mergeCell ref="D44:K44"/>
    <mergeCell ref="E47:N48"/>
    <mergeCell ref="B62:B64"/>
    <mergeCell ref="D66:I66"/>
    <mergeCell ref="B69:B72"/>
    <mergeCell ref="M69:O73"/>
    <mergeCell ref="R70:T73"/>
    <mergeCell ref="D73:J73"/>
    <mergeCell ref="B89:F89"/>
    <mergeCell ref="B77:F77"/>
    <mergeCell ref="B78:F78"/>
    <mergeCell ref="B79:F79"/>
    <mergeCell ref="B80:F80"/>
    <mergeCell ref="B81:F81"/>
    <mergeCell ref="B82:F82"/>
    <mergeCell ref="B84:F84"/>
    <mergeCell ref="B85:F85"/>
    <mergeCell ref="B86:F86"/>
    <mergeCell ref="B87:F87"/>
    <mergeCell ref="B88:F88"/>
  </mergeCells>
  <conditionalFormatting sqref="D49">
    <cfRule type="expression" dxfId="91" priority="23">
      <formula>$D$47="Yes"</formula>
    </cfRule>
  </conditionalFormatting>
  <conditionalFormatting sqref="D44:K44">
    <cfRule type="expression" dxfId="90" priority="22">
      <formula>$D$42="Other"</formula>
    </cfRule>
  </conditionalFormatting>
  <conditionalFormatting sqref="D44">
    <cfRule type="expression" dxfId="89" priority="21">
      <formula>$D$42&lt;&gt;"Other"</formula>
    </cfRule>
  </conditionalFormatting>
  <conditionalFormatting sqref="C35:U36">
    <cfRule type="expression" dxfId="88" priority="20">
      <formula>SUM($G$79:$G$81)=3</formula>
    </cfRule>
  </conditionalFormatting>
  <conditionalFormatting sqref="C37:U37">
    <cfRule type="expression" dxfId="87" priority="19">
      <formula>SUM($G$79:$G$81)=3</formula>
    </cfRule>
  </conditionalFormatting>
  <conditionalFormatting sqref="B35">
    <cfRule type="expression" dxfId="86" priority="18">
      <formula>SUM($G$79:$G$81)=3</formula>
    </cfRule>
  </conditionalFormatting>
  <conditionalFormatting sqref="D50">
    <cfRule type="expression" dxfId="85" priority="17">
      <formula>$D$47="Yes"</formula>
    </cfRule>
  </conditionalFormatting>
  <conditionalFormatting sqref="G17 G24">
    <cfRule type="expression" dxfId="84" priority="16">
      <formula>SUM($G$79:$G$80)&lt;&gt;2</formula>
    </cfRule>
  </conditionalFormatting>
  <conditionalFormatting sqref="D18:G23">
    <cfRule type="expression" dxfId="83" priority="15">
      <formula>SUM($G$79:$G$80)&lt;&gt;2</formula>
    </cfRule>
  </conditionalFormatting>
  <conditionalFormatting sqref="J24 K31">
    <cfRule type="expression" dxfId="82" priority="14">
      <formula>SUM($G$79:$G$81)&lt;&gt;3</formula>
    </cfRule>
  </conditionalFormatting>
  <conditionalFormatting sqref="K24:L24 L25:L30">
    <cfRule type="expression" dxfId="81" priority="13">
      <formula>SUM($G$79:$G$81)&lt;&gt;3</formula>
    </cfRule>
  </conditionalFormatting>
  <conditionalFormatting sqref="L26:L27">
    <cfRule type="expression" dxfId="80" priority="12">
      <formula>SUM($G$79:$G$81)&lt;&gt;3</formula>
    </cfRule>
  </conditionalFormatting>
  <conditionalFormatting sqref="L26">
    <cfRule type="expression" dxfId="79" priority="11">
      <formula>SUM($G$79:$G$81)&lt;&gt;3</formula>
    </cfRule>
  </conditionalFormatting>
  <conditionalFormatting sqref="G15:G16 H15:K15">
    <cfRule type="expression" dxfId="78" priority="10">
      <formula>SUM($G$79:$G$80)&lt;&gt;2</formula>
    </cfRule>
  </conditionalFormatting>
  <conditionalFormatting sqref="L14:L15">
    <cfRule type="expression" dxfId="77" priority="9">
      <formula>SUM($G$79:$G$80)=2</formula>
    </cfRule>
  </conditionalFormatting>
  <conditionalFormatting sqref="G58 G65">
    <cfRule type="expression" dxfId="76" priority="8">
      <formula>SUM($G$86:$G$87)&lt;&gt;2</formula>
    </cfRule>
  </conditionalFormatting>
  <conditionalFormatting sqref="D59:G64">
    <cfRule type="expression" dxfId="75" priority="7">
      <formula>SUM($G$86:$G$87)&lt;&gt;2</formula>
    </cfRule>
  </conditionalFormatting>
  <conditionalFormatting sqref="G55:G57">
    <cfRule type="expression" dxfId="74" priority="6">
      <formula>SUM($G$86:$G$87)&lt;&gt;2</formula>
    </cfRule>
  </conditionalFormatting>
  <conditionalFormatting sqref="H54:K55">
    <cfRule type="expression" dxfId="73" priority="5">
      <formula>SUM($G$86:$G$87)&lt;&gt;2</formula>
    </cfRule>
  </conditionalFormatting>
  <conditionalFormatting sqref="L54:L55">
    <cfRule type="expression" dxfId="72" priority="4">
      <formula>SUM($G$86:$G$87)=2</formula>
    </cfRule>
  </conditionalFormatting>
  <conditionalFormatting sqref="J65 K72">
    <cfRule type="expression" dxfId="71" priority="3">
      <formula>SUM($G$86:$G$88)&lt;&gt;3</formula>
    </cfRule>
  </conditionalFormatting>
  <conditionalFormatting sqref="K65:L65 L66:L71">
    <cfRule type="expression" dxfId="70" priority="2">
      <formula>SUM($G$86:$G$88)&lt;&gt;3</formula>
    </cfRule>
  </conditionalFormatting>
  <conditionalFormatting sqref="L67">
    <cfRule type="expression" dxfId="69" priority="1">
      <formula>SUM($G$86:$G$88)&lt;&gt;3</formula>
    </cfRule>
  </conditionalFormatting>
  <dataValidations count="2">
    <dataValidation type="list" allowBlank="1" showInputMessage="1" showErrorMessage="1" sqref="D47" xr:uid="{AD52ABB3-D99D-46D7-B00A-493717F250B8}">
      <formula1>"Yes, No"</formula1>
    </dataValidation>
    <dataValidation type="decimal" operator="greaterThanOrEqual" allowBlank="1" showInputMessage="1" showErrorMessage="1" error="Must be a number greater than or equal to zero" sqref="K72 D58:G58 D50 K31 J24 D17:G17" xr:uid="{1C0F7252-CFDE-4264-A851-FE0D435929CD}">
      <formula1>0</formula1>
    </dataValidation>
  </dataValidations>
  <hyperlinks>
    <hyperlink ref="C37" r:id="rId1" xr:uid="{1DAA60D0-99C7-498A-96DD-D43D2ACB489A}"/>
  </hyperlinks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9121A8-98C5-4B2E-B11C-1F515F01428D}">
          <x14:formula1>
            <xm:f>Subpopulations!$A:$A</xm:f>
          </x14:formula1>
          <xm:sqref>D42:K42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35FE1-2F8C-4C95-95CD-95F9F6ED15DE}">
  <sheetPr>
    <tabColor theme="4"/>
  </sheetPr>
  <dimension ref="B2:AE89"/>
  <sheetViews>
    <sheetView showGridLines="0" zoomScaleNormal="100" workbookViewId="0">
      <selection activeCell="D17" sqref="D17"/>
    </sheetView>
  </sheetViews>
  <sheetFormatPr defaultRowHeight="15" x14ac:dyDescent="0.25"/>
  <cols>
    <col min="1" max="1" width="2.6640625" customWidth="1"/>
    <col min="2" max="2" width="6.21875" customWidth="1"/>
    <col min="3" max="3" width="2.6640625" customWidth="1"/>
    <col min="4" max="11" width="10" customWidth="1"/>
    <col min="12" max="12" width="3.21875" customWidth="1"/>
    <col min="13" max="14" width="12.77734375" customWidth="1"/>
    <col min="15" max="15" width="2.44140625" customWidth="1"/>
    <col min="16" max="17" width="2.6640625" customWidth="1"/>
    <col min="18" max="19" width="24.33203125" customWidth="1"/>
    <col min="20" max="20" width="26.6640625" customWidth="1"/>
    <col min="21" max="21" width="2.6640625" customWidth="1"/>
    <col min="22" max="22" width="6.44140625" customWidth="1"/>
    <col min="23" max="23" width="24.33203125" hidden="1" customWidth="1"/>
    <col min="24" max="31" width="8.88671875" hidden="1" customWidth="1"/>
    <col min="32" max="32" width="9" customWidth="1"/>
  </cols>
  <sheetData>
    <row r="2" spans="2:31" ht="20.25" x14ac:dyDescent="0.3">
      <c r="B2" s="11" t="s">
        <v>14</v>
      </c>
      <c r="C2" s="11"/>
      <c r="D2" s="11"/>
    </row>
    <row r="3" spans="2:31" ht="15.75" x14ac:dyDescent="0.25">
      <c r="B3" s="150" t="s">
        <v>119</v>
      </c>
      <c r="C3" s="151"/>
      <c r="D3" s="151"/>
    </row>
    <row r="4" spans="2:31" ht="15.75" x14ac:dyDescent="0.25">
      <c r="B4" s="152" t="s">
        <v>135</v>
      </c>
      <c r="C4" s="13"/>
      <c r="D4" s="1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31" ht="15.75" x14ac:dyDescent="0.25">
      <c r="D5" s="5"/>
    </row>
    <row r="6" spans="2:31" ht="15.75" customHeight="1" x14ac:dyDescent="0.25">
      <c r="B6" s="177" t="s">
        <v>124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</row>
    <row r="7" spans="2:31" s="96" customFormat="1" ht="20.25" customHeight="1" x14ac:dyDescent="0.25">
      <c r="B7" s="180" t="s">
        <v>116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</row>
    <row r="8" spans="2:31" s="96" customFormat="1" ht="20.25" customHeight="1" x14ac:dyDescent="0.25">
      <c r="B8" s="183" t="s">
        <v>117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/>
    </row>
    <row r="9" spans="2:31" s="96" customFormat="1" ht="20.25" customHeight="1" x14ac:dyDescent="0.25">
      <c r="B9" s="186" t="s">
        <v>136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8"/>
    </row>
    <row r="10" spans="2:31" ht="15.75" x14ac:dyDescent="0.25">
      <c r="D10" s="5"/>
    </row>
    <row r="11" spans="2:31" s="9" customFormat="1" ht="15.75" x14ac:dyDescent="0.25">
      <c r="B11" s="64" t="s">
        <v>13</v>
      </c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  <c r="Q11" s="67"/>
      <c r="R11" s="67"/>
      <c r="S11" s="67"/>
      <c r="T11" s="67"/>
      <c r="U11" s="68"/>
    </row>
    <row r="12" spans="2:31" x14ac:dyDescent="0.25">
      <c r="B12" s="29"/>
      <c r="C12" s="2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7"/>
      <c r="R12" s="44"/>
      <c r="S12" s="44"/>
      <c r="T12" s="44"/>
      <c r="U12" s="43"/>
    </row>
    <row r="13" spans="2:31" ht="15.75" x14ac:dyDescent="0.25">
      <c r="B13" s="158" t="s">
        <v>25</v>
      </c>
      <c r="C13" s="26"/>
      <c r="D13" s="41" t="s">
        <v>30</v>
      </c>
      <c r="M13" s="169" t="str">
        <f>IF(SUM(G79:G80)=2, "Compare the new 2021 HDIS baseline data to the HHAP-3 performance target for 2021 to see if you are on-track to achieve your HHAP-3 goal. Consider how this new data informs your 2025 HHAP-4 goal.", "")</f>
        <v/>
      </c>
      <c r="N13" s="169"/>
      <c r="O13" s="169"/>
      <c r="P13" s="20"/>
      <c r="Q13" s="161" t="s">
        <v>102</v>
      </c>
      <c r="R13" s="162"/>
      <c r="S13" s="162"/>
      <c r="T13" s="162"/>
      <c r="U13" s="163"/>
      <c r="W13" s="59" t="s">
        <v>10</v>
      </c>
      <c r="X13" s="4"/>
      <c r="Y13" s="4"/>
      <c r="Z13" s="4"/>
      <c r="AA13" s="4"/>
      <c r="AB13" s="4"/>
      <c r="AC13" s="4"/>
      <c r="AD13" s="4"/>
      <c r="AE13" s="4"/>
    </row>
    <row r="14" spans="2:31" ht="8.25" customHeight="1" thickBot="1" x14ac:dyDescent="0.3">
      <c r="B14" s="158"/>
      <c r="C14" s="19"/>
      <c r="D14" s="12"/>
      <c r="L14" s="189" t="s">
        <v>114</v>
      </c>
      <c r="M14" s="169"/>
      <c r="N14" s="169"/>
      <c r="O14" s="169"/>
      <c r="P14" s="125"/>
      <c r="U14" s="20"/>
    </row>
    <row r="15" spans="2:31" ht="8.25" customHeight="1" x14ac:dyDescent="0.25">
      <c r="B15" s="95"/>
      <c r="C15" s="19"/>
      <c r="D15" s="12"/>
      <c r="G15" s="109"/>
      <c r="H15" s="112"/>
      <c r="I15" s="113"/>
      <c r="J15" s="113"/>
      <c r="K15" s="113"/>
      <c r="L15" s="190"/>
      <c r="M15" s="169"/>
      <c r="N15" s="169"/>
      <c r="O15" s="169"/>
      <c r="P15" s="125"/>
      <c r="U15" s="20"/>
    </row>
    <row r="16" spans="2:31" ht="16.5" thickBot="1" x14ac:dyDescent="0.3">
      <c r="B16" s="28"/>
      <c r="C16" s="19"/>
      <c r="D16" s="14" t="s">
        <v>0</v>
      </c>
      <c r="E16" s="14" t="s">
        <v>1</v>
      </c>
      <c r="F16" s="14" t="s">
        <v>2</v>
      </c>
      <c r="G16" s="111" t="s">
        <v>3</v>
      </c>
      <c r="H16" s="14" t="s">
        <v>4</v>
      </c>
      <c r="I16" s="14" t="s">
        <v>5</v>
      </c>
      <c r="J16" s="14" t="s">
        <v>6</v>
      </c>
      <c r="K16" s="14" t="s">
        <v>7</v>
      </c>
      <c r="L16" s="1"/>
      <c r="M16" s="169"/>
      <c r="N16" s="169"/>
      <c r="O16" s="169"/>
      <c r="P16" s="125"/>
      <c r="Q16" s="1"/>
      <c r="R16" s="1"/>
      <c r="S16" s="1"/>
      <c r="T16" s="1"/>
      <c r="U16" s="27"/>
      <c r="V16" s="1"/>
      <c r="X16" s="60" t="s">
        <v>0</v>
      </c>
      <c r="Y16" s="60" t="s">
        <v>1</v>
      </c>
      <c r="Z16" s="60" t="s">
        <v>2</v>
      </c>
      <c r="AA16" s="60" t="s">
        <v>3</v>
      </c>
      <c r="AB16" s="60" t="s">
        <v>4</v>
      </c>
      <c r="AC16" s="60" t="s">
        <v>5</v>
      </c>
      <c r="AD16" s="60" t="s">
        <v>6</v>
      </c>
      <c r="AE16" s="60" t="s">
        <v>7</v>
      </c>
    </row>
    <row r="17" spans="2:31" s="9" customFormat="1" ht="16.5" thickBot="1" x14ac:dyDescent="0.3">
      <c r="B17" s="28"/>
      <c r="C17" s="21"/>
      <c r="D17" s="92"/>
      <c r="E17" s="92"/>
      <c r="F17" s="93"/>
      <c r="G17" s="106"/>
      <c r="H17" s="100" t="str">
        <f>IF($G$79=1, G17+$G$77, "")</f>
        <v/>
      </c>
      <c r="I17" s="83" t="str">
        <f>IF($G$79=1, H17+$G$77, "")</f>
        <v/>
      </c>
      <c r="J17" s="83" t="str">
        <f>IF($G$79=1, I17+$G$77, "")</f>
        <v/>
      </c>
      <c r="K17" s="83" t="str">
        <f>IF($G$79=1, J17+$G$77, "")</f>
        <v/>
      </c>
      <c r="L17" s="16"/>
      <c r="M17" s="169"/>
      <c r="N17" s="169"/>
      <c r="O17" s="169"/>
      <c r="P17" s="125"/>
      <c r="Q17" s="16"/>
      <c r="R17" s="16"/>
      <c r="S17" s="16"/>
      <c r="T17" s="16"/>
      <c r="U17" s="22"/>
      <c r="V17" s="16"/>
      <c r="W17" s="61" t="s">
        <v>11</v>
      </c>
      <c r="X17" s="15" t="e">
        <f>IF($G$79=1, D17, NA())</f>
        <v>#N/A</v>
      </c>
      <c r="Y17" s="15" t="e">
        <f>IF($G$79=1, E17, NA())</f>
        <v>#N/A</v>
      </c>
      <c r="Z17" s="15" t="e">
        <f>IF($G$79=1, F17, NA())</f>
        <v>#N/A</v>
      </c>
      <c r="AA17" s="15" t="e">
        <f>IF($G$79=1, G17, NA())</f>
        <v>#N/A</v>
      </c>
      <c r="AB17" s="15"/>
      <c r="AC17" s="15"/>
      <c r="AD17" s="15"/>
      <c r="AE17" s="15"/>
    </row>
    <row r="18" spans="2:31" ht="15.75" x14ac:dyDescent="0.25">
      <c r="B18" s="28"/>
      <c r="C18" s="19"/>
      <c r="D18" s="172" t="s">
        <v>8</v>
      </c>
      <c r="E18" s="172"/>
      <c r="F18" s="172"/>
      <c r="G18" s="173"/>
      <c r="H18" s="172" t="s">
        <v>9</v>
      </c>
      <c r="I18" s="172"/>
      <c r="J18" s="172"/>
      <c r="K18" s="172"/>
      <c r="L18" s="72"/>
      <c r="M18" s="169"/>
      <c r="N18" s="169"/>
      <c r="O18" s="169"/>
      <c r="P18" s="125"/>
      <c r="Q18" s="2"/>
      <c r="R18" s="2"/>
      <c r="S18" s="2"/>
      <c r="T18" s="2"/>
      <c r="U18" s="32"/>
      <c r="V18" s="2"/>
      <c r="W18" s="10" t="s">
        <v>12</v>
      </c>
      <c r="X18" s="15"/>
      <c r="Y18" s="15"/>
      <c r="Z18" s="15"/>
      <c r="AA18" s="15" t="e">
        <f>IF($G$79=1, G17, NA())</f>
        <v>#N/A</v>
      </c>
      <c r="AB18" s="15" t="e">
        <f>IF($G$79=1, H17, NA())</f>
        <v>#N/A</v>
      </c>
      <c r="AC18" s="15" t="e">
        <f>IF($G$79=1, I17, NA())</f>
        <v>#N/A</v>
      </c>
      <c r="AD18" s="15" t="e">
        <f>IF($G$79=1, J17, NA())</f>
        <v>#N/A</v>
      </c>
      <c r="AE18" s="15" t="e">
        <f>IF($G$79=1, K17, NA())</f>
        <v>#N/A</v>
      </c>
    </row>
    <row r="19" spans="2:31" ht="15.75" x14ac:dyDescent="0.25">
      <c r="B19" s="28"/>
      <c r="D19" s="37"/>
      <c r="E19" s="37"/>
      <c r="F19" s="37"/>
      <c r="G19" s="107"/>
      <c r="H19" s="37"/>
      <c r="I19" s="37"/>
      <c r="J19" s="37"/>
      <c r="K19" s="37"/>
      <c r="L19" s="37"/>
      <c r="M19" s="37"/>
      <c r="N19" s="37"/>
      <c r="O19" s="37"/>
      <c r="P19" s="32"/>
      <c r="Q19" s="2"/>
      <c r="R19" s="2"/>
      <c r="S19" s="2"/>
      <c r="T19" s="2"/>
      <c r="U19" s="32"/>
      <c r="V19" s="2"/>
      <c r="W19" s="10" t="s">
        <v>15</v>
      </c>
      <c r="X19" s="15"/>
      <c r="Y19" s="15"/>
      <c r="Z19" s="15" t="e">
        <f>IF($G$79=1, F17, NA())</f>
        <v>#N/A</v>
      </c>
      <c r="AA19" s="15" t="e">
        <f>IF(SUM($G$79:$G$80)=2, G24, NA())</f>
        <v>#N/A</v>
      </c>
      <c r="AB19" s="15" t="e">
        <f>IF(SUM($G$79:$G$80)=2, H24, NA())</f>
        <v>#N/A</v>
      </c>
      <c r="AC19" s="15" t="e">
        <f>IF(SUM($G$79:$G$80)=2, I24, NA())</f>
        <v>#N/A</v>
      </c>
      <c r="AD19" s="15" t="e">
        <f>IF(SUM($G$79:$G$80)=2, J24, NA())</f>
        <v>#N/A</v>
      </c>
      <c r="AE19" s="15"/>
    </row>
    <row r="20" spans="2:31" ht="15" customHeight="1" x14ac:dyDescent="0.25">
      <c r="B20" s="29"/>
      <c r="C20" s="17"/>
      <c r="D20" s="17"/>
      <c r="E20" s="17"/>
      <c r="F20" s="17"/>
      <c r="G20" s="108"/>
      <c r="H20" s="17"/>
      <c r="I20" s="30"/>
      <c r="J20" s="30"/>
      <c r="K20" s="87"/>
      <c r="L20" s="87"/>
      <c r="M20" s="87"/>
      <c r="N20" s="87"/>
      <c r="O20" s="87"/>
      <c r="P20" s="31"/>
      <c r="Q20" s="2"/>
      <c r="R20" s="2"/>
      <c r="S20" s="2"/>
      <c r="T20" s="2"/>
      <c r="U20" s="32"/>
      <c r="V20" s="2"/>
      <c r="W20" s="10" t="s">
        <v>31</v>
      </c>
      <c r="X20" s="15"/>
      <c r="Y20" s="15"/>
      <c r="Z20" s="15"/>
      <c r="AA20" s="15" t="e">
        <f>IF($G$79=1, G17, NA())</f>
        <v>#N/A</v>
      </c>
      <c r="AB20" s="15" t="e">
        <f>IF(SUM($G$79,$G$81)=2, H31, NA())</f>
        <v>#N/A</v>
      </c>
      <c r="AC20" s="15" t="e">
        <f>IF(SUM($G$79,$G$81)=2, I31, NA())</f>
        <v>#N/A</v>
      </c>
      <c r="AD20" s="15" t="e">
        <f>IF(SUM($G$79,$G$81)=2, J31, NA())</f>
        <v>#N/A</v>
      </c>
      <c r="AE20" s="15" t="e">
        <f>IF(SUM($G$79,$G$81)=2, K31, NA())</f>
        <v>#N/A</v>
      </c>
    </row>
    <row r="21" spans="2:31" x14ac:dyDescent="0.25">
      <c r="B21" s="158" t="s">
        <v>26</v>
      </c>
      <c r="D21" s="41" t="s">
        <v>29</v>
      </c>
      <c r="G21" s="109"/>
      <c r="I21" s="2"/>
      <c r="J21" s="2"/>
      <c r="K21" s="122"/>
      <c r="L21" s="122"/>
      <c r="M21" s="122"/>
      <c r="N21" s="122"/>
      <c r="O21" s="122"/>
      <c r="P21" s="32"/>
      <c r="Q21" s="2"/>
      <c r="R21" s="2"/>
      <c r="S21" s="2"/>
      <c r="T21" s="2"/>
      <c r="U21" s="32"/>
      <c r="V21" s="2"/>
    </row>
    <row r="22" spans="2:31" x14ac:dyDescent="0.25">
      <c r="B22" s="158"/>
      <c r="D22" s="12"/>
      <c r="G22" s="109"/>
      <c r="I22" s="2"/>
      <c r="J22" s="2"/>
      <c r="K22" s="122"/>
      <c r="L22" s="122"/>
      <c r="M22" s="122"/>
      <c r="N22" s="122"/>
      <c r="O22" s="122"/>
      <c r="P22" s="32"/>
      <c r="Q22" s="2"/>
      <c r="R22" s="2"/>
      <c r="S22" s="2"/>
      <c r="T22" s="2"/>
      <c r="U22" s="32"/>
      <c r="V22" s="2"/>
      <c r="X22" s="8"/>
      <c r="Y22" s="8"/>
      <c r="Z22" s="8"/>
      <c r="AA22" s="8"/>
      <c r="AB22" s="16"/>
      <c r="AC22" s="16"/>
      <c r="AD22" s="16"/>
      <c r="AE22" s="16"/>
    </row>
    <row r="23" spans="2:31" ht="15" customHeight="1" thickBot="1" x14ac:dyDescent="0.3">
      <c r="B23" s="158"/>
      <c r="G23" s="110" t="s">
        <v>3</v>
      </c>
      <c r="H23" s="14" t="s">
        <v>4</v>
      </c>
      <c r="I23" s="14" t="s">
        <v>5</v>
      </c>
      <c r="J23" s="1" t="s">
        <v>6</v>
      </c>
      <c r="K23" s="122"/>
      <c r="L23" s="122"/>
      <c r="N23" s="89"/>
      <c r="O23" s="89"/>
      <c r="P23" s="123"/>
      <c r="Q23" s="2"/>
      <c r="R23" s="2"/>
      <c r="S23" s="2"/>
      <c r="T23" s="2"/>
      <c r="U23" s="32"/>
      <c r="V23" s="2"/>
      <c r="X23" s="8"/>
      <c r="Y23" s="8"/>
      <c r="Z23" s="8"/>
      <c r="AA23" s="8"/>
      <c r="AB23" s="16"/>
      <c r="AC23" s="16"/>
      <c r="AD23" s="16"/>
      <c r="AE23" s="16"/>
    </row>
    <row r="24" spans="2:31" ht="16.5" thickBot="1" x14ac:dyDescent="0.3">
      <c r="B24" s="34"/>
      <c r="C24" s="33"/>
      <c r="D24" s="36" t="s">
        <v>16</v>
      </c>
      <c r="E24" s="6"/>
      <c r="F24" s="6"/>
      <c r="G24" s="105" t="str">
        <f>IF(SUM(G79:G80)=2,(($J$24-$F$17)/4)+F17, "")</f>
        <v/>
      </c>
      <c r="H24" s="101" t="str">
        <f>IF(SUM(G79:G80)=2,(($J$24-$F$17)/4)+G24, "")</f>
        <v/>
      </c>
      <c r="I24" s="102" t="str">
        <f>IF(SUM(G79:G80)=2,(($J$24-$F$17)/4)+H24, "")</f>
        <v/>
      </c>
      <c r="J24" s="104"/>
      <c r="K24" s="114"/>
      <c r="L24" s="115"/>
      <c r="M24" s="89"/>
      <c r="N24" s="89"/>
      <c r="O24" s="89"/>
      <c r="P24" s="123"/>
      <c r="Q24" s="2"/>
      <c r="R24" s="2"/>
      <c r="S24" s="2"/>
      <c r="T24" s="2"/>
      <c r="U24" s="32"/>
      <c r="V24" s="2"/>
    </row>
    <row r="25" spans="2:31" ht="36" customHeight="1" x14ac:dyDescent="0.25">
      <c r="B25" s="34"/>
      <c r="D25" s="155" t="str">
        <f>IF(SUM(G79:G80)=2, "To achieve this goal, you anticipated an average annual change of "&amp;ROUND((J24-F17)/4, 0)&amp;" between baseline year '20 and HHAP-3 goal setting year '24.", "")</f>
        <v/>
      </c>
      <c r="E25" s="155"/>
      <c r="F25" s="155"/>
      <c r="G25" s="156"/>
      <c r="H25" s="155"/>
      <c r="I25" s="157"/>
      <c r="J25" s="103" t="s">
        <v>19</v>
      </c>
      <c r="K25" s="89"/>
      <c r="L25" s="116"/>
      <c r="M25" s="89"/>
      <c r="N25" s="89"/>
      <c r="O25" s="89"/>
      <c r="P25" s="123"/>
      <c r="Q25" s="2"/>
      <c r="R25" s="2"/>
      <c r="S25" s="2"/>
      <c r="T25" s="2"/>
      <c r="U25" s="32"/>
      <c r="V25" s="2"/>
    </row>
    <row r="26" spans="2:31" ht="15" customHeight="1" x14ac:dyDescent="0.25">
      <c r="B26" s="35"/>
      <c r="C26" s="4"/>
      <c r="D26" s="4"/>
      <c r="E26" s="4"/>
      <c r="F26" s="4"/>
      <c r="G26" s="4"/>
      <c r="H26" s="4"/>
      <c r="I26" s="24"/>
      <c r="J26" s="24"/>
      <c r="K26" s="88"/>
      <c r="L26" s="117"/>
      <c r="M26" s="88"/>
      <c r="N26" s="88"/>
      <c r="O26" s="88"/>
      <c r="P26" s="124"/>
      <c r="Q26" s="2"/>
      <c r="R26" s="2"/>
      <c r="S26" s="2"/>
      <c r="T26" s="2"/>
      <c r="U26" s="32"/>
      <c r="V26" s="2"/>
      <c r="AB26" s="3"/>
      <c r="AC26" s="3"/>
      <c r="AD26" s="3"/>
      <c r="AE26" s="3"/>
    </row>
    <row r="27" spans="2:31" ht="15" customHeight="1" x14ac:dyDescent="0.25">
      <c r="B27" s="29"/>
      <c r="C27" s="17"/>
      <c r="D27" s="17"/>
      <c r="E27" s="17"/>
      <c r="F27" s="17"/>
      <c r="G27" s="17"/>
      <c r="H27" s="17"/>
      <c r="I27" s="30"/>
      <c r="J27" s="30"/>
      <c r="K27" s="90"/>
      <c r="L27" s="118"/>
      <c r="M27" s="121"/>
      <c r="N27" s="90"/>
      <c r="O27" s="30"/>
      <c r="P27" s="31"/>
      <c r="Q27" s="2"/>
      <c r="R27" s="2"/>
      <c r="S27" s="2"/>
      <c r="T27" s="2"/>
      <c r="U27" s="32"/>
      <c r="V27" s="2"/>
      <c r="AB27" s="3"/>
      <c r="AC27" s="3"/>
      <c r="AD27" s="3"/>
      <c r="AE27" s="3"/>
    </row>
    <row r="28" spans="2:31" x14ac:dyDescent="0.25">
      <c r="B28" s="158" t="s">
        <v>27</v>
      </c>
      <c r="D28" s="41" t="s">
        <v>28</v>
      </c>
      <c r="I28" s="2"/>
      <c r="J28" s="2"/>
      <c r="K28" s="91"/>
      <c r="L28" s="119"/>
      <c r="M28" s="169" t="str">
        <f>IFERROR(IF(SUM(G80:G81)=2,"The 2025 goal represents a "&amp;ROUND(ABS(K31-J24), 2)&amp;IF(G82&lt;0, " day decrease", IF(G82&gt;0, " day increase", " day change"))&amp;" relative to your 2024 goal. Please describe local efforts underway or other community factors that will justify this change in the narrative section of 'TBL. 4' in the HHAP-4 data tables file.", ""),"")</f>
        <v/>
      </c>
      <c r="N28" s="169"/>
      <c r="O28" s="169"/>
      <c r="P28" s="32"/>
      <c r="Q28" s="2"/>
      <c r="R28" s="2"/>
      <c r="S28" s="2"/>
      <c r="T28" s="2"/>
      <c r="U28" s="32"/>
      <c r="V28" s="2"/>
      <c r="AB28" s="3"/>
      <c r="AC28" s="3"/>
      <c r="AD28" s="3"/>
      <c r="AE28" s="3"/>
    </row>
    <row r="29" spans="2:31" x14ac:dyDescent="0.25">
      <c r="B29" s="158"/>
      <c r="I29" s="2"/>
      <c r="J29" s="2"/>
      <c r="K29" s="91"/>
      <c r="L29" s="119"/>
      <c r="M29" s="169"/>
      <c r="N29" s="169"/>
      <c r="O29" s="169"/>
      <c r="P29" s="32"/>
      <c r="Q29" s="2"/>
      <c r="R29" s="2"/>
      <c r="S29" s="2"/>
      <c r="T29" s="2"/>
      <c r="U29" s="32"/>
      <c r="V29" s="2"/>
      <c r="AB29" s="3"/>
      <c r="AC29" s="3"/>
      <c r="AD29" s="3"/>
      <c r="AE29" s="3"/>
    </row>
    <row r="30" spans="2:31" ht="15.75" thickBot="1" x14ac:dyDescent="0.3">
      <c r="B30" s="158"/>
      <c r="H30" s="14" t="s">
        <v>4</v>
      </c>
      <c r="I30" s="14" t="s">
        <v>5</v>
      </c>
      <c r="J30" s="14" t="s">
        <v>6</v>
      </c>
      <c r="K30" s="1" t="s">
        <v>7</v>
      </c>
      <c r="L30" s="120"/>
      <c r="M30" s="169"/>
      <c r="N30" s="169"/>
      <c r="O30" s="169"/>
      <c r="P30" s="32"/>
      <c r="Q30" s="2"/>
      <c r="R30" s="2"/>
      <c r="S30" s="2"/>
      <c r="T30" s="2"/>
      <c r="U30" s="32"/>
      <c r="V30" s="2"/>
      <c r="AB30" s="3"/>
      <c r="AC30" s="3"/>
      <c r="AD30" s="3"/>
      <c r="AE30" s="3"/>
    </row>
    <row r="31" spans="2:31" ht="15.75" thickBot="1" x14ac:dyDescent="0.3">
      <c r="B31" s="158"/>
      <c r="D31" s="36" t="s">
        <v>18</v>
      </c>
      <c r="E31" s="7"/>
      <c r="F31" s="7"/>
      <c r="G31" s="7"/>
      <c r="H31" s="84" t="str">
        <f>IF(SUM($G$81, $G$79)=2, G17+$G$78, "")</f>
        <v/>
      </c>
      <c r="I31" s="84" t="str">
        <f>IF(SUM($G$79, $G$81)=2, H31+$G$78, "")</f>
        <v/>
      </c>
      <c r="J31" s="102" t="str">
        <f>IF(SUM($G$79, $G$81)=2, I31+$G$78, "")</f>
        <v/>
      </c>
      <c r="K31" s="104"/>
      <c r="L31" s="99"/>
      <c r="M31" s="169"/>
      <c r="N31" s="169"/>
      <c r="O31" s="169"/>
      <c r="P31" s="20"/>
      <c r="U31" s="20"/>
    </row>
    <row r="32" spans="2:31" ht="36" x14ac:dyDescent="0.25">
      <c r="B32" s="39"/>
      <c r="D32" s="155" t="str">
        <f>IF(SUM(G79,G81)=2, "To achieve this goal, anticipate an average annual change of "&amp;ROUND((K31-G17)/4, 0)&amp;" between baseline year '21 and HHAP-4 goal setting year '25.", "")</f>
        <v/>
      </c>
      <c r="E32" s="155"/>
      <c r="F32" s="155"/>
      <c r="G32" s="155"/>
      <c r="H32" s="155"/>
      <c r="I32" s="155"/>
      <c r="J32" s="157"/>
      <c r="K32" s="103" t="s">
        <v>17</v>
      </c>
      <c r="L32" s="73"/>
      <c r="M32" s="169"/>
      <c r="N32" s="169"/>
      <c r="O32" s="169"/>
      <c r="P32" s="20"/>
      <c r="U32" s="20"/>
    </row>
    <row r="33" spans="2:31" ht="18.75" x14ac:dyDescent="0.25">
      <c r="B33" s="4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8"/>
      <c r="Q33" s="4"/>
      <c r="R33" s="4"/>
      <c r="S33" s="4"/>
      <c r="T33" s="4"/>
      <c r="U33" s="38"/>
    </row>
    <row r="34" spans="2:31" ht="14.25" customHeight="1" x14ac:dyDescent="0.25">
      <c r="B34" s="42"/>
    </row>
    <row r="35" spans="2:31" ht="18.75" customHeight="1" x14ac:dyDescent="0.25">
      <c r="B35" s="174" t="s">
        <v>114</v>
      </c>
      <c r="C35" s="175" t="s">
        <v>125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</row>
    <row r="36" spans="2:31" ht="18.75" customHeight="1" x14ac:dyDescent="0.25">
      <c r="B36" s="174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</row>
    <row r="37" spans="2:31" ht="18.75" customHeight="1" x14ac:dyDescent="0.25">
      <c r="B37" s="174"/>
      <c r="C37" s="176" t="s">
        <v>115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2:31" ht="14.25" customHeight="1" x14ac:dyDescent="0.25">
      <c r="B38" s="42"/>
    </row>
    <row r="39" spans="2:31" x14ac:dyDescent="0.25">
      <c r="B39" s="64" t="s">
        <v>32</v>
      </c>
      <c r="C39" s="65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67"/>
      <c r="R39" s="67"/>
      <c r="S39" s="67"/>
      <c r="T39" s="67"/>
      <c r="U39" s="68"/>
    </row>
    <row r="40" spans="2:31" x14ac:dyDescent="0.25">
      <c r="B40" s="2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25"/>
      <c r="R40" s="17"/>
      <c r="S40" s="17"/>
      <c r="T40" s="17"/>
      <c r="U40" s="18"/>
    </row>
    <row r="41" spans="2:31" x14ac:dyDescent="0.25">
      <c r="B41" s="158" t="s">
        <v>54</v>
      </c>
      <c r="D41" s="12" t="s">
        <v>109</v>
      </c>
      <c r="P41" s="20"/>
      <c r="Q41" s="161" t="s">
        <v>122</v>
      </c>
      <c r="R41" s="162"/>
      <c r="S41" s="162"/>
      <c r="T41" s="162"/>
      <c r="U41" s="163"/>
      <c r="X41" s="62" t="s">
        <v>0</v>
      </c>
      <c r="Y41" s="62" t="s">
        <v>1</v>
      </c>
      <c r="Z41" s="62" t="s">
        <v>2</v>
      </c>
      <c r="AA41" s="62" t="s">
        <v>3</v>
      </c>
      <c r="AB41" s="62" t="s">
        <v>4</v>
      </c>
      <c r="AC41" s="62" t="s">
        <v>5</v>
      </c>
      <c r="AD41" s="62" t="s">
        <v>6</v>
      </c>
      <c r="AE41" s="62" t="s">
        <v>7</v>
      </c>
    </row>
    <row r="42" spans="2:31" x14ac:dyDescent="0.25">
      <c r="B42" s="158"/>
      <c r="D42" s="164"/>
      <c r="E42" s="165"/>
      <c r="F42" s="165"/>
      <c r="G42" s="165"/>
      <c r="H42" s="165"/>
      <c r="I42" s="165"/>
      <c r="J42" s="165"/>
      <c r="K42" s="166"/>
      <c r="L42" s="75"/>
      <c r="M42" s="75"/>
      <c r="N42" s="75"/>
      <c r="O42" s="75"/>
      <c r="P42" s="20"/>
      <c r="Q42" s="19"/>
      <c r="U42" s="20"/>
      <c r="W42" s="10" t="s">
        <v>99</v>
      </c>
      <c r="X42" s="63" t="e">
        <f>IF(SUM($G$86,$G$79)=2,D58/D17,NA())</f>
        <v>#N/A</v>
      </c>
      <c r="Y42" s="63" t="e">
        <f>IF(SUM($G$86,$G$79)=2,E58/E17,NA())</f>
        <v>#N/A</v>
      </c>
      <c r="Z42" s="63" t="e">
        <f>IF(SUM($G$86,$G$79)=2,F58/F17,NA())</f>
        <v>#N/A</v>
      </c>
      <c r="AA42" s="63" t="e">
        <f>IF(SUM($G$86,$G$79)=2,G58/G17,NA())</f>
        <v>#N/A</v>
      </c>
      <c r="AB42" s="10"/>
      <c r="AC42" s="10"/>
      <c r="AD42" s="10"/>
      <c r="AE42" s="10"/>
    </row>
    <row r="43" spans="2:31" x14ac:dyDescent="0.25">
      <c r="B43" s="34"/>
      <c r="D43" s="85" t="str">
        <f>IF(D42="Other", "If other, please identify the population:", "")</f>
        <v/>
      </c>
      <c r="P43" s="20"/>
      <c r="Q43" s="19"/>
      <c r="U43" s="20"/>
      <c r="W43" s="10" t="s">
        <v>100</v>
      </c>
      <c r="X43" s="10"/>
      <c r="Y43" s="10"/>
      <c r="Z43" s="10"/>
      <c r="AA43" s="63" t="e">
        <f>IF(SUM($G$86,$G$79)=2,G58/G17,NA())</f>
        <v>#N/A</v>
      </c>
      <c r="AB43" s="63" t="e">
        <f>IF(SUM($G$86,$G$79)=2,H58/H17,NA())</f>
        <v>#N/A</v>
      </c>
      <c r="AC43" s="63" t="e">
        <f>IF(SUM($G$86,$G$79)=2,I58/I17,NA())</f>
        <v>#N/A</v>
      </c>
      <c r="AD43" s="63" t="e">
        <f>IF(SUM($G$86,$G$79)=2,J58/J17,NA())</f>
        <v>#N/A</v>
      </c>
      <c r="AE43" s="63" t="e">
        <f>IF(SUM($G$86,$G$79)=2,K58/K17,NA())</f>
        <v>#N/A</v>
      </c>
    </row>
    <row r="44" spans="2:31" x14ac:dyDescent="0.25">
      <c r="B44" s="34"/>
      <c r="D44" s="167"/>
      <c r="E44" s="167"/>
      <c r="F44" s="167"/>
      <c r="G44" s="167"/>
      <c r="H44" s="167"/>
      <c r="I44" s="167"/>
      <c r="J44" s="167"/>
      <c r="K44" s="167"/>
      <c r="P44" s="20"/>
      <c r="Q44" s="19"/>
      <c r="U44" s="20"/>
      <c r="W44" s="10"/>
      <c r="X44" s="10"/>
      <c r="Y44" s="10"/>
      <c r="Z44" s="10"/>
      <c r="AA44" s="63"/>
      <c r="AB44" s="63"/>
      <c r="AC44" s="63"/>
      <c r="AD44" s="63"/>
      <c r="AE44" s="63"/>
    </row>
    <row r="45" spans="2:31" x14ac:dyDescent="0.25">
      <c r="B45" s="34"/>
      <c r="P45" s="20"/>
      <c r="Q45" s="19"/>
      <c r="U45" s="20"/>
      <c r="W45" s="10"/>
      <c r="X45" s="10"/>
      <c r="Y45" s="10"/>
      <c r="Z45" s="10"/>
      <c r="AA45" s="63"/>
      <c r="AB45" s="63"/>
      <c r="AC45" s="63"/>
      <c r="AD45" s="63"/>
      <c r="AE45" s="63"/>
    </row>
    <row r="46" spans="2:31" x14ac:dyDescent="0.25">
      <c r="B46" s="34"/>
      <c r="D46" s="12" t="s">
        <v>93</v>
      </c>
      <c r="P46" s="20"/>
      <c r="Q46" s="19"/>
      <c r="U46" s="20"/>
      <c r="W46" s="10" t="s">
        <v>15</v>
      </c>
      <c r="X46" s="10"/>
      <c r="Y46" s="10"/>
      <c r="Z46" s="63" t="e">
        <f>IF(SUM($G$79, $G$80, $G$87,$G$86)=4, Z42, NA())</f>
        <v>#N/A</v>
      </c>
      <c r="AA46" s="63" t="e">
        <f>IF(SUM($G$79, $G$80, $G$87,$G$86)=4, G65/G24, NA())</f>
        <v>#N/A</v>
      </c>
      <c r="AB46" s="63" t="e">
        <f>IF(SUM($G$79, $G$80, $G$87,$G$86)=4, H65/H24, NA())</f>
        <v>#N/A</v>
      </c>
      <c r="AC46" s="63" t="e">
        <f>IF(SUM($G$79, $G$80, $G$87,$G$86)=4, I65/I24, NA())</f>
        <v>#N/A</v>
      </c>
      <c r="AD46" s="63" t="e">
        <f>IF(SUM($G$79, $G$80, $G$87,$G$86)=4, J65/J24, NA())</f>
        <v>#N/A</v>
      </c>
      <c r="AE46" s="10"/>
    </row>
    <row r="47" spans="2:31" ht="14.25" customHeight="1" x14ac:dyDescent="0.25">
      <c r="B47" s="34"/>
      <c r="D47" s="94"/>
      <c r="E47" s="168" t="str">
        <f>IF(D47="No", "If you've chosen a different population than what was identified in the HHAP-3 application, please explain your rationale in the narrative section of 'TBL 4. Outcome Goals'", "")</f>
        <v/>
      </c>
      <c r="F47" s="168"/>
      <c r="G47" s="168"/>
      <c r="H47" s="168"/>
      <c r="I47" s="168"/>
      <c r="J47" s="168"/>
      <c r="K47" s="168"/>
      <c r="L47" s="168"/>
      <c r="M47" s="168"/>
      <c r="N47" s="168"/>
      <c r="P47" s="20"/>
      <c r="Q47" s="19"/>
      <c r="U47" s="20"/>
      <c r="W47" s="10" t="s">
        <v>31</v>
      </c>
      <c r="X47" s="10"/>
      <c r="Y47" s="10"/>
      <c r="Z47" s="10"/>
      <c r="AA47" s="63" t="e">
        <f>IF(SUM($G$79, $G$86, $G$81,$G$88)=4, G58/G17, NA())</f>
        <v>#N/A</v>
      </c>
      <c r="AB47" s="63" t="e">
        <f>IF(SUM($G$79, $G$86, $G$81,$G$88)=4, H72/H31, NA())</f>
        <v>#N/A</v>
      </c>
      <c r="AC47" s="63" t="e">
        <f>IF(SUM($G$79, $G$86, $G$81,$G$88)=4, I72/I31, NA())</f>
        <v>#N/A</v>
      </c>
      <c r="AD47" s="63" t="e">
        <f>IF(SUM($G$79, $G$86, $G$81,$G$88)=4, J72/J31, NA())</f>
        <v>#N/A</v>
      </c>
      <c r="AE47" s="63" t="e">
        <f>IF(SUM($G$79, $G$86, $G$81,$G$88)=4, K72/K31, NA())</f>
        <v>#N/A</v>
      </c>
    </row>
    <row r="48" spans="2:31" x14ac:dyDescent="0.25">
      <c r="B48" s="34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P48" s="20"/>
      <c r="Q48" s="19"/>
      <c r="U48" s="20"/>
    </row>
    <row r="49" spans="2:27" x14ac:dyDescent="0.25">
      <c r="B49" s="34"/>
      <c r="D49" s="58" t="s">
        <v>105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P49" s="20"/>
      <c r="Q49" s="19"/>
      <c r="U49" s="20"/>
    </row>
    <row r="50" spans="2:27" x14ac:dyDescent="0.25">
      <c r="B50" s="34"/>
      <c r="D50" s="97"/>
      <c r="P50" s="20"/>
      <c r="Q50" s="19"/>
      <c r="U50" s="20"/>
    </row>
    <row r="51" spans="2:27" x14ac:dyDescent="0.25">
      <c r="B51" s="34"/>
      <c r="E51" s="4"/>
      <c r="P51" s="20"/>
      <c r="Q51" s="19"/>
      <c r="U51" s="20"/>
    </row>
    <row r="52" spans="2:27" x14ac:dyDescent="0.25">
      <c r="B52" s="29"/>
      <c r="C52" s="17"/>
      <c r="D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9"/>
      <c r="U52" s="20"/>
    </row>
    <row r="53" spans="2:27" x14ac:dyDescent="0.25">
      <c r="B53" s="158" t="s">
        <v>55</v>
      </c>
      <c r="D53" s="12" t="s">
        <v>56</v>
      </c>
      <c r="M53" s="159" t="str">
        <f>IF(SUM(G86:G87)=2, "Compare the new 2021 HDIS baseline data to the HHAP-3 performance target for 2021 to see if you are on-track to achieve your HHAP-3 goal. Consider how this new data informs your 2025 HHAP-4 goal.", "")</f>
        <v/>
      </c>
      <c r="N53" s="159"/>
      <c r="O53" s="159"/>
      <c r="P53" s="20"/>
      <c r="Q53" s="19"/>
      <c r="U53" s="20"/>
    </row>
    <row r="54" spans="2:27" ht="8.25" customHeight="1" thickBot="1" x14ac:dyDescent="0.3">
      <c r="B54" s="158"/>
      <c r="L54" s="170" t="s">
        <v>114</v>
      </c>
      <c r="M54" s="159"/>
      <c r="N54" s="159"/>
      <c r="O54" s="159"/>
      <c r="P54" s="20"/>
      <c r="Q54" s="19"/>
      <c r="U54" s="20"/>
    </row>
    <row r="55" spans="2:27" ht="8.25" customHeight="1" x14ac:dyDescent="0.25">
      <c r="B55" s="158"/>
      <c r="H55" s="112"/>
      <c r="I55" s="113"/>
      <c r="J55" s="113"/>
      <c r="K55" s="113"/>
      <c r="L55" s="171"/>
      <c r="M55" s="159"/>
      <c r="N55" s="159"/>
      <c r="O55" s="159"/>
      <c r="P55" s="20"/>
      <c r="Q55" s="19"/>
      <c r="U55" s="20"/>
    </row>
    <row r="56" spans="2:27" x14ac:dyDescent="0.25">
      <c r="B56" s="158"/>
      <c r="G56" s="109"/>
      <c r="M56" s="159"/>
      <c r="N56" s="159"/>
      <c r="O56" s="159"/>
      <c r="P56" s="20"/>
      <c r="Q56" s="19"/>
      <c r="U56" s="20"/>
    </row>
    <row r="57" spans="2:27" ht="15.75" thickBot="1" x14ac:dyDescent="0.3">
      <c r="B57" s="158"/>
      <c r="D57" s="14" t="s">
        <v>0</v>
      </c>
      <c r="E57" s="14" t="s">
        <v>1</v>
      </c>
      <c r="F57" s="14" t="s">
        <v>2</v>
      </c>
      <c r="G57" s="111" t="s">
        <v>3</v>
      </c>
      <c r="H57" s="14" t="s">
        <v>4</v>
      </c>
      <c r="I57" s="14" t="s">
        <v>5</v>
      </c>
      <c r="J57" s="14" t="s">
        <v>6</v>
      </c>
      <c r="K57" s="14" t="s">
        <v>7</v>
      </c>
      <c r="L57" s="1"/>
      <c r="M57" s="159"/>
      <c r="N57" s="159"/>
      <c r="O57" s="159"/>
      <c r="P57" s="20"/>
      <c r="Q57" s="19"/>
      <c r="U57" s="20"/>
      <c r="Y57" s="10" t="s">
        <v>11</v>
      </c>
      <c r="Z57" s="10" t="s">
        <v>121</v>
      </c>
      <c r="AA57" s="10" t="s">
        <v>31</v>
      </c>
    </row>
    <row r="58" spans="2:27" ht="15.75" thickBot="1" x14ac:dyDescent="0.3">
      <c r="B58" s="34"/>
      <c r="D58" s="92"/>
      <c r="E58" s="92"/>
      <c r="F58" s="93"/>
      <c r="G58" s="106"/>
      <c r="H58" s="100" t="str">
        <f>IF($G$86=1, G58+$G$84, "")</f>
        <v/>
      </c>
      <c r="I58" s="83" t="str">
        <f>IF($G$86=1, H58+$G$84, "")</f>
        <v/>
      </c>
      <c r="J58" s="83" t="str">
        <f>IF($G$86=1, I58+$G$84, "")</f>
        <v/>
      </c>
      <c r="K58" s="83" t="str">
        <f>IF($G$86=1, J58+$G$84, "")</f>
        <v/>
      </c>
      <c r="L58" s="16"/>
      <c r="M58" s="159"/>
      <c r="N58" s="159"/>
      <c r="O58" s="159"/>
      <c r="P58" s="20"/>
      <c r="Q58" s="19"/>
      <c r="U58" s="20"/>
      <c r="W58" s="10" t="s">
        <v>13</v>
      </c>
      <c r="X58" s="10"/>
    </row>
    <row r="59" spans="2:27" x14ac:dyDescent="0.25">
      <c r="B59" s="34"/>
      <c r="D59" s="172" t="s">
        <v>8</v>
      </c>
      <c r="E59" s="172"/>
      <c r="F59" s="172"/>
      <c r="G59" s="173"/>
      <c r="H59" s="172" t="s">
        <v>9</v>
      </c>
      <c r="I59" s="172"/>
      <c r="J59" s="172"/>
      <c r="K59" s="172"/>
      <c r="L59" s="72"/>
      <c r="M59" s="159"/>
      <c r="N59" s="159"/>
      <c r="O59" s="159"/>
      <c r="P59" s="20"/>
      <c r="Q59" s="19"/>
      <c r="U59" s="20"/>
      <c r="W59" s="10"/>
      <c r="X59" s="134" t="s">
        <v>0</v>
      </c>
      <c r="Y59" s="135" t="e">
        <f>IF(SUM(G79:G81)=3, D17,NA())</f>
        <v>#N/A</v>
      </c>
      <c r="Z59" s="135"/>
      <c r="AA59" s="135"/>
    </row>
    <row r="60" spans="2:27" x14ac:dyDescent="0.25">
      <c r="B60" s="35"/>
      <c r="C60" s="4"/>
      <c r="D60" s="4"/>
      <c r="E60" s="4"/>
      <c r="F60" s="4"/>
      <c r="G60" s="128"/>
      <c r="H60" s="4"/>
      <c r="I60" s="4"/>
      <c r="J60" s="4"/>
      <c r="K60" s="4"/>
      <c r="L60" s="4"/>
      <c r="M60" s="4"/>
      <c r="N60" s="4"/>
      <c r="O60" s="4"/>
      <c r="P60" s="38"/>
      <c r="Q60" s="19"/>
      <c r="U60" s="20"/>
      <c r="W60" s="10"/>
      <c r="X60" s="134" t="s">
        <v>1</v>
      </c>
      <c r="Y60" s="135" t="e">
        <f>IF(SUM(G79:G81)=3,E17,NA())</f>
        <v>#N/A</v>
      </c>
      <c r="Z60" s="135"/>
      <c r="AA60" s="135"/>
    </row>
    <row r="61" spans="2:27" ht="14.25" customHeight="1" x14ac:dyDescent="0.25">
      <c r="B61" s="29"/>
      <c r="C61" s="17"/>
      <c r="D61" s="17"/>
      <c r="E61" s="17"/>
      <c r="F61" s="17"/>
      <c r="G61" s="108"/>
      <c r="H61" s="17"/>
      <c r="I61" s="17"/>
      <c r="J61" s="17"/>
      <c r="L61" s="126"/>
      <c r="M61" s="126"/>
      <c r="N61" s="126"/>
      <c r="O61" s="126"/>
      <c r="P61" s="18"/>
      <c r="Q61" s="19"/>
      <c r="U61" s="20"/>
      <c r="W61" s="10"/>
      <c r="X61" s="134" t="s">
        <v>2</v>
      </c>
      <c r="Y61" s="135" t="e">
        <f>IF(SUM(G79:G81)=3,F17,NA())</f>
        <v>#N/A</v>
      </c>
      <c r="Z61" s="135" t="e">
        <f>IF(SUM(G79:G81)=3, Y61, NA())</f>
        <v>#N/A</v>
      </c>
      <c r="AA61" s="135"/>
    </row>
    <row r="62" spans="2:27" x14ac:dyDescent="0.25">
      <c r="B62" s="158" t="s">
        <v>94</v>
      </c>
      <c r="D62" s="41" t="s">
        <v>98</v>
      </c>
      <c r="G62" s="109"/>
      <c r="K62" s="127"/>
      <c r="L62" s="127"/>
      <c r="M62" s="127"/>
      <c r="N62" s="127"/>
      <c r="O62" s="127"/>
      <c r="P62" s="20"/>
      <c r="Q62" s="19"/>
      <c r="U62" s="20"/>
      <c r="W62" s="10"/>
      <c r="X62" s="134" t="s">
        <v>3</v>
      </c>
      <c r="Y62" s="135" t="e">
        <f>IF(SUM(G79:G81)=3,G17,NA())</f>
        <v>#N/A</v>
      </c>
      <c r="Z62" s="135" t="e">
        <f>IF(SUM(G79:G81)=3, G24, NA())</f>
        <v>#N/A</v>
      </c>
      <c r="AA62" s="135" t="e">
        <f>IF(SUM($G$79:$G$81)=3, Y62, NA())</f>
        <v>#N/A</v>
      </c>
    </row>
    <row r="63" spans="2:27" x14ac:dyDescent="0.25">
      <c r="B63" s="158"/>
      <c r="D63" s="12"/>
      <c r="G63" s="109"/>
      <c r="I63" s="2"/>
      <c r="J63" s="2"/>
      <c r="K63" s="127"/>
      <c r="L63" s="127"/>
      <c r="N63" s="127"/>
      <c r="O63" s="127"/>
      <c r="P63" s="20"/>
      <c r="Q63" s="19"/>
      <c r="U63" s="20"/>
      <c r="W63" s="10"/>
      <c r="X63" s="134" t="s">
        <v>4</v>
      </c>
      <c r="Y63" s="135"/>
      <c r="Z63" s="135" t="e">
        <f>IF(SUM(G79:G81)=3, H24, NA())</f>
        <v>#N/A</v>
      </c>
      <c r="AA63" s="135" t="e">
        <f>IF(SUM($G$79:$G$81)=3, H31, NA())</f>
        <v>#N/A</v>
      </c>
    </row>
    <row r="64" spans="2:27" ht="15.75" thickBot="1" x14ac:dyDescent="0.3">
      <c r="B64" s="158"/>
      <c r="G64" s="110" t="s">
        <v>3</v>
      </c>
      <c r="H64" s="14" t="s">
        <v>4</v>
      </c>
      <c r="I64" s="14" t="s">
        <v>5</v>
      </c>
      <c r="J64" s="1" t="s">
        <v>6</v>
      </c>
      <c r="K64" s="127"/>
      <c r="L64" s="127"/>
      <c r="M64" s="127"/>
      <c r="N64" s="127"/>
      <c r="O64" s="127"/>
      <c r="P64" s="20"/>
      <c r="Q64" s="19"/>
      <c r="U64" s="20"/>
      <c r="W64" s="10"/>
      <c r="X64" s="134" t="s">
        <v>5</v>
      </c>
      <c r="Y64" s="135"/>
      <c r="Z64" s="135" t="e">
        <f>IF(SUM(G79:G81)=3, I24, NA())</f>
        <v>#N/A</v>
      </c>
      <c r="AA64" s="135" t="e">
        <f>IF(SUM($G$79:$G$81)=3, I31, NA())</f>
        <v>#N/A</v>
      </c>
    </row>
    <row r="65" spans="2:27" ht="15.75" thickBot="1" x14ac:dyDescent="0.3">
      <c r="B65" s="34"/>
      <c r="D65" s="36" t="s">
        <v>16</v>
      </c>
      <c r="E65" s="6"/>
      <c r="F65" s="6"/>
      <c r="G65" s="105" t="str">
        <f>IF(SUM(G86:G87)=2,(($J$65-$F$58)/4)+F58, "")</f>
        <v/>
      </c>
      <c r="H65" s="101" t="str">
        <f>IF(SUM(G86:G87)=2,(($J$65-$F$58)/4)+G65, "")</f>
        <v/>
      </c>
      <c r="I65" s="102" t="str">
        <f>IF(SUM(G86:G87)=2,(($J$65-$F$58)/4)+H65, "")</f>
        <v/>
      </c>
      <c r="J65" s="105" t="str">
        <f>IF(G87=1, D50, "")</f>
        <v/>
      </c>
      <c r="K65" s="129"/>
      <c r="L65" s="115"/>
      <c r="P65" s="20"/>
      <c r="Q65" s="19"/>
      <c r="U65" s="20"/>
      <c r="W65" s="10"/>
      <c r="X65" s="134" t="s">
        <v>6</v>
      </c>
      <c r="Y65" s="135"/>
      <c r="Z65" s="135" t="e">
        <f>IF(SUM(G79:G81)=3, J24, NA())</f>
        <v>#N/A</v>
      </c>
      <c r="AA65" s="135" t="e">
        <f>IF(SUM($G$79:$G$81)=3, J31, NA())</f>
        <v>#N/A</v>
      </c>
    </row>
    <row r="66" spans="2:27" ht="36" x14ac:dyDescent="0.25">
      <c r="B66" s="34"/>
      <c r="D66" s="155" t="str">
        <f>IF(SUM(G86:G87)=2, "To achieve this goal, you anticipated an average annual change of "&amp;ROUND((J65-F58)/4, 0)&amp;" between baseline year '20 and HHAP-3 goal setting year '24.", "")</f>
        <v/>
      </c>
      <c r="E66" s="155"/>
      <c r="F66" s="155"/>
      <c r="G66" s="156"/>
      <c r="H66" s="155"/>
      <c r="I66" s="157"/>
      <c r="J66" s="103" t="s">
        <v>19</v>
      </c>
      <c r="L66" s="130"/>
      <c r="P66" s="20"/>
      <c r="Q66" s="19"/>
      <c r="U66" s="20"/>
      <c r="W66" s="10"/>
      <c r="X66" s="134" t="s">
        <v>7</v>
      </c>
      <c r="Y66" s="135"/>
      <c r="Z66" s="135"/>
      <c r="AA66" s="135" t="e">
        <f>IF(SUM($G$79:$G$81)=3, K31, NA())</f>
        <v>#N/A</v>
      </c>
    </row>
    <row r="67" spans="2:27" x14ac:dyDescent="0.25">
      <c r="B67" s="35"/>
      <c r="C67" s="4"/>
      <c r="D67" s="4"/>
      <c r="E67" s="4"/>
      <c r="F67" s="4"/>
      <c r="G67" s="4"/>
      <c r="H67" s="4"/>
      <c r="I67" s="4"/>
      <c r="J67" s="4"/>
      <c r="K67" s="86"/>
      <c r="L67" s="131"/>
      <c r="M67" s="86"/>
      <c r="N67" s="86"/>
      <c r="O67" s="4"/>
      <c r="P67" s="38"/>
      <c r="Q67" s="19"/>
      <c r="U67" s="20"/>
      <c r="W67" s="10"/>
      <c r="X67" s="10"/>
      <c r="Y67" s="135"/>
      <c r="Z67" s="135"/>
      <c r="AA67" s="135"/>
    </row>
    <row r="68" spans="2:27" x14ac:dyDescent="0.25">
      <c r="B68" s="29"/>
      <c r="C68" s="17"/>
      <c r="D68" s="17"/>
      <c r="E68" s="17"/>
      <c r="F68" s="17"/>
      <c r="G68" s="17"/>
      <c r="H68" s="17"/>
      <c r="I68" s="17"/>
      <c r="J68" s="17"/>
      <c r="K68" s="87"/>
      <c r="L68" s="132"/>
      <c r="M68" s="87"/>
      <c r="N68" s="87"/>
      <c r="O68" s="17"/>
      <c r="P68" s="18"/>
      <c r="Q68" s="19"/>
      <c r="U68" s="20"/>
      <c r="W68" s="10" t="str">
        <f>IF(D42="", "Subpopulation", D42)</f>
        <v>Subpopulation</v>
      </c>
      <c r="X68" s="10"/>
      <c r="Y68" s="135"/>
      <c r="Z68" s="135"/>
      <c r="AA68" s="135"/>
    </row>
    <row r="69" spans="2:27" ht="15" customHeight="1" x14ac:dyDescent="0.25">
      <c r="B69" s="158" t="s">
        <v>95</v>
      </c>
      <c r="D69" s="12" t="s">
        <v>28</v>
      </c>
      <c r="L69" s="109"/>
      <c r="M69" s="159" t="str">
        <f>IFERROR(IF(SUM(G87:G88)=2,"The 2025 goal represents a "&amp;ROUND(ABS(K72-J65), 2)&amp;IF(G89&lt;0, " day decrease", IF(G89&gt;0, " day increase", " day change"))&amp;" relative to your 2024 goal. Please describe local efforts underway or other community factors that will justify this change in the narrative section of 'TBL. 4' in the HHAP-4 data tables file.", ""),"")</f>
        <v/>
      </c>
      <c r="N69" s="159"/>
      <c r="O69" s="159"/>
      <c r="P69" s="20"/>
      <c r="Q69" s="19"/>
      <c r="S69" s="71"/>
      <c r="T69" s="71"/>
      <c r="U69" s="20"/>
      <c r="W69" s="10"/>
      <c r="X69" s="134" t="s">
        <v>0</v>
      </c>
      <c r="Y69" s="135" t="e">
        <f>IF($G$86=1,D58,NA())</f>
        <v>#N/A</v>
      </c>
      <c r="Z69" s="135"/>
      <c r="AA69" s="135"/>
    </row>
    <row r="70" spans="2:27" ht="14.25" customHeight="1" x14ac:dyDescent="0.25">
      <c r="B70" s="158"/>
      <c r="L70" s="109"/>
      <c r="M70" s="159"/>
      <c r="N70" s="159"/>
      <c r="O70" s="159"/>
      <c r="P70" s="20"/>
      <c r="Q70" s="19"/>
      <c r="R70" s="160"/>
      <c r="S70" s="160"/>
      <c r="T70" s="160"/>
      <c r="U70" s="20"/>
      <c r="W70" s="10"/>
      <c r="X70" s="134" t="s">
        <v>1</v>
      </c>
      <c r="Y70" s="135" t="e">
        <f>IF($G$86=1,E58,NA())</f>
        <v>#N/A</v>
      </c>
      <c r="Z70" s="135"/>
      <c r="AA70" s="135"/>
    </row>
    <row r="71" spans="2:27" ht="14.25" customHeight="1" thickBot="1" x14ac:dyDescent="0.3">
      <c r="B71" s="158"/>
      <c r="H71" s="14" t="s">
        <v>4</v>
      </c>
      <c r="I71" s="14" t="s">
        <v>5</v>
      </c>
      <c r="J71" s="14" t="s">
        <v>6</v>
      </c>
      <c r="K71" s="1" t="s">
        <v>7</v>
      </c>
      <c r="L71" s="133"/>
      <c r="M71" s="159"/>
      <c r="N71" s="159"/>
      <c r="O71" s="159"/>
      <c r="P71" s="20"/>
      <c r="Q71" s="19"/>
      <c r="R71" s="160"/>
      <c r="S71" s="160"/>
      <c r="T71" s="160"/>
      <c r="U71" s="20"/>
      <c r="W71" s="10"/>
      <c r="X71" s="134" t="s">
        <v>2</v>
      </c>
      <c r="Y71" s="135" t="e">
        <f>IF($G$86=1,F58,NA())</f>
        <v>#N/A</v>
      </c>
      <c r="Z71" s="135" t="e">
        <f>IF(SUM($G$86:$G$87)=2, Y71, NA())</f>
        <v>#N/A</v>
      </c>
      <c r="AA71" s="135"/>
    </row>
    <row r="72" spans="2:27" ht="15" customHeight="1" thickBot="1" x14ac:dyDescent="0.3">
      <c r="B72" s="158"/>
      <c r="D72" s="36" t="s">
        <v>18</v>
      </c>
      <c r="E72" s="7"/>
      <c r="F72" s="7"/>
      <c r="G72" s="7"/>
      <c r="H72" s="84" t="str">
        <f>IF(SUM($G$88, $G$86)=2, G58+$G$85, "")</f>
        <v/>
      </c>
      <c r="I72" s="84" t="str">
        <f>IF(SUM($G$86, $G$88)=2, H72+$G$85, "")</f>
        <v/>
      </c>
      <c r="J72" s="102" t="str">
        <f>IF(SUM($G$86, $G$88)=2, I72+$G$85, "")</f>
        <v/>
      </c>
      <c r="K72" s="104"/>
      <c r="L72" s="74"/>
      <c r="M72" s="159"/>
      <c r="N72" s="159"/>
      <c r="O72" s="159"/>
      <c r="P72" s="20"/>
      <c r="Q72" s="19"/>
      <c r="R72" s="160"/>
      <c r="S72" s="160"/>
      <c r="T72" s="160"/>
      <c r="U72" s="20"/>
      <c r="W72" s="10"/>
      <c r="X72" s="134" t="s">
        <v>3</v>
      </c>
      <c r="Y72" s="135" t="e">
        <f>IF($G$86=1,G58,NA())</f>
        <v>#N/A</v>
      </c>
      <c r="Z72" s="135" t="e">
        <f>IF(SUM($G$86:$G$87)=2, G65, NA())</f>
        <v>#N/A</v>
      </c>
      <c r="AA72" s="135" t="e">
        <f>IF(SUM(G86,G88)=2, Y72, NA())</f>
        <v>#N/A</v>
      </c>
    </row>
    <row r="73" spans="2:27" ht="36" x14ac:dyDescent="0.25">
      <c r="B73" s="34"/>
      <c r="D73" s="155" t="str">
        <f>IF(SUM(G86,G88)=2, "To achieve this goal, anticipate an average annual change of "&amp;ROUND((K72-G58)/4, 0)&amp;" between baseline year '21 and HHAP-4 goal setting year '25.", "")</f>
        <v/>
      </c>
      <c r="E73" s="155"/>
      <c r="F73" s="155"/>
      <c r="G73" s="155"/>
      <c r="H73" s="155"/>
      <c r="I73" s="155"/>
      <c r="J73" s="157"/>
      <c r="K73" s="103" t="s">
        <v>17</v>
      </c>
      <c r="L73" s="73"/>
      <c r="M73" s="159"/>
      <c r="N73" s="159"/>
      <c r="O73" s="159"/>
      <c r="P73" s="20"/>
      <c r="Q73" s="19"/>
      <c r="R73" s="160"/>
      <c r="S73" s="160"/>
      <c r="T73" s="160"/>
      <c r="U73" s="20"/>
      <c r="W73" s="10"/>
      <c r="X73" s="134" t="s">
        <v>4</v>
      </c>
      <c r="Y73" s="135"/>
      <c r="Z73" s="135" t="e">
        <f>IF(SUM($G$86:$G$87)=2, H65, NA())</f>
        <v>#N/A</v>
      </c>
      <c r="AA73" s="135" t="e">
        <f>IF(SUM(G86,G88)=2, H72, NA())</f>
        <v>#N/A</v>
      </c>
    </row>
    <row r="74" spans="2:27" x14ac:dyDescent="0.25">
      <c r="B74" s="3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  <c r="Q74" s="23"/>
      <c r="R74" s="4"/>
      <c r="S74" s="4"/>
      <c r="T74" s="4"/>
      <c r="U74" s="38"/>
      <c r="W74" s="10"/>
      <c r="X74" s="134" t="s">
        <v>5</v>
      </c>
      <c r="Y74" s="135"/>
      <c r="Z74" s="135" t="e">
        <f>IF(SUM($G$86:$G$87)=2, I65, NA())</f>
        <v>#N/A</v>
      </c>
      <c r="AA74" s="135" t="e">
        <f>IF(SUM(G86,G88)=2, I72, NA())</f>
        <v>#N/A</v>
      </c>
    </row>
    <row r="75" spans="2:27" x14ac:dyDescent="0.25">
      <c r="W75" s="10"/>
      <c r="X75" s="134" t="s">
        <v>6</v>
      </c>
      <c r="Y75" s="135"/>
      <c r="Z75" s="135" t="e">
        <f>IF(SUM($G$86:$G$87)=2, J65, NA())</f>
        <v>#N/A</v>
      </c>
      <c r="AA75" s="135" t="e">
        <f>IF(SUM(G86,G88)=2, J72, NA())</f>
        <v>#N/A</v>
      </c>
    </row>
    <row r="76" spans="2:27" ht="16.5" customHeight="1" x14ac:dyDescent="0.25">
      <c r="W76" s="10"/>
      <c r="X76" s="134" t="s">
        <v>7</v>
      </c>
      <c r="Y76" s="135"/>
      <c r="Z76" s="135"/>
      <c r="AA76" s="135" t="e">
        <f>IF(SUM(G86,G88)=2, K72, NA())</f>
        <v>#N/A</v>
      </c>
    </row>
    <row r="77" spans="2:27" hidden="1" x14ac:dyDescent="0.25">
      <c r="B77" s="153" t="s">
        <v>103</v>
      </c>
      <c r="C77" s="153"/>
      <c r="D77" s="153"/>
      <c r="E77" s="153"/>
      <c r="F77" s="153"/>
      <c r="G77" s="77" t="str">
        <f>IF(G79=1, (G17-D17)/3, "")</f>
        <v/>
      </c>
      <c r="X77" s="34" t="s">
        <v>120</v>
      </c>
    </row>
    <row r="78" spans="2:27" hidden="1" x14ac:dyDescent="0.25">
      <c r="B78" s="153" t="s">
        <v>107</v>
      </c>
      <c r="C78" s="153"/>
      <c r="D78" s="153"/>
      <c r="E78" s="153"/>
      <c r="F78" s="153"/>
      <c r="G78" s="78" t="str">
        <f>IF(SUM(G79,G81)=2, (K31-G17)/4, "")</f>
        <v/>
      </c>
    </row>
    <row r="79" spans="2:27" hidden="1" x14ac:dyDescent="0.25">
      <c r="B79" s="153" t="s">
        <v>57</v>
      </c>
      <c r="C79" s="153"/>
      <c r="D79" s="153"/>
      <c r="E79" s="153"/>
      <c r="F79" s="153"/>
      <c r="G79" s="79">
        <f>IF(OR(D17="",E17="",F17="",G17=""),0,1)</f>
        <v>0</v>
      </c>
    </row>
    <row r="80" spans="2:27" hidden="1" x14ac:dyDescent="0.25">
      <c r="B80" s="153" t="s">
        <v>58</v>
      </c>
      <c r="C80" s="153"/>
      <c r="D80" s="153"/>
      <c r="E80" s="153"/>
      <c r="F80" s="153"/>
      <c r="G80" s="79">
        <f>IF(J24="", 0, 1)</f>
        <v>0</v>
      </c>
    </row>
    <row r="81" spans="2:7" hidden="1" x14ac:dyDescent="0.25">
      <c r="B81" s="154" t="s">
        <v>59</v>
      </c>
      <c r="C81" s="154"/>
      <c r="D81" s="154"/>
      <c r="E81" s="154"/>
      <c r="F81" s="154"/>
      <c r="G81" s="79">
        <f>IF(K31="", 0, 1)</f>
        <v>0</v>
      </c>
    </row>
    <row r="82" spans="2:7" hidden="1" x14ac:dyDescent="0.25">
      <c r="B82" s="153" t="s">
        <v>118</v>
      </c>
      <c r="C82" s="153"/>
      <c r="D82" s="153"/>
      <c r="E82" s="153"/>
      <c r="F82" s="153"/>
      <c r="G82" s="98" t="str">
        <f>IF(SUM(G80:G81)=2,(K31-J24)/J24, "")</f>
        <v/>
      </c>
    </row>
    <row r="83" spans="2:7" hidden="1" x14ac:dyDescent="0.25">
      <c r="B83" s="82"/>
      <c r="C83" s="82"/>
      <c r="D83" s="82"/>
      <c r="E83" s="82"/>
      <c r="F83" s="82"/>
    </row>
    <row r="84" spans="2:7" hidden="1" x14ac:dyDescent="0.25">
      <c r="B84" s="153" t="s">
        <v>96</v>
      </c>
      <c r="C84" s="153"/>
      <c r="D84" s="153"/>
      <c r="E84" s="153"/>
      <c r="F84" s="153"/>
      <c r="G84" s="80" t="str">
        <f>IF(G86=1, (G58-D58)/3, "")</f>
        <v/>
      </c>
    </row>
    <row r="85" spans="2:7" hidden="1" x14ac:dyDescent="0.25">
      <c r="B85" s="153" t="s">
        <v>108</v>
      </c>
      <c r="C85" s="153"/>
      <c r="D85" s="153"/>
      <c r="E85" s="153"/>
      <c r="F85" s="153"/>
      <c r="G85" s="80" t="str">
        <f>IF(SUM(G86,G88)=2, (K72-G58)/4, "")</f>
        <v/>
      </c>
    </row>
    <row r="86" spans="2:7" hidden="1" x14ac:dyDescent="0.25">
      <c r="B86" s="153" t="s">
        <v>60</v>
      </c>
      <c r="C86" s="153"/>
      <c r="D86" s="153"/>
      <c r="E86" s="153"/>
      <c r="F86" s="153"/>
      <c r="G86" s="81">
        <f>IF(OR(D58="",E58="",F58="",G58=""),0,1)</f>
        <v>0</v>
      </c>
    </row>
    <row r="87" spans="2:7" hidden="1" x14ac:dyDescent="0.25">
      <c r="B87" s="153" t="s">
        <v>58</v>
      </c>
      <c r="C87" s="153"/>
      <c r="D87" s="153"/>
      <c r="E87" s="153"/>
      <c r="F87" s="153"/>
      <c r="G87" s="81">
        <f>IF(AND(D47="Yes", ISBLANK(D50)=FALSE), 1, 0)</f>
        <v>0</v>
      </c>
    </row>
    <row r="88" spans="2:7" hidden="1" x14ac:dyDescent="0.25">
      <c r="B88" s="154" t="s">
        <v>97</v>
      </c>
      <c r="C88" s="154"/>
      <c r="D88" s="154"/>
      <c r="E88" s="154"/>
      <c r="F88" s="154"/>
      <c r="G88" s="81">
        <f>IF(K72="", 0, 1)</f>
        <v>0</v>
      </c>
    </row>
    <row r="89" spans="2:7" hidden="1" x14ac:dyDescent="0.25">
      <c r="B89" s="153" t="s">
        <v>118</v>
      </c>
      <c r="C89" s="153"/>
      <c r="D89" s="153"/>
      <c r="E89" s="153"/>
      <c r="F89" s="153"/>
      <c r="G89" s="98" t="str">
        <f>IF(SUM(G87:G88)=2,(K72-J65)/J65, "")</f>
        <v/>
      </c>
    </row>
  </sheetData>
  <sheetProtection sheet="1" objects="1" scenarios="1"/>
  <mergeCells count="46">
    <mergeCell ref="R70:T73"/>
    <mergeCell ref="D73:J73"/>
    <mergeCell ref="B62:B64"/>
    <mergeCell ref="B87:F87"/>
    <mergeCell ref="B88:F88"/>
    <mergeCell ref="D66:I66"/>
    <mergeCell ref="B69:B72"/>
    <mergeCell ref="M69:O73"/>
    <mergeCell ref="B89:F89"/>
    <mergeCell ref="B77:F77"/>
    <mergeCell ref="B78:F78"/>
    <mergeCell ref="B79:F79"/>
    <mergeCell ref="B80:F80"/>
    <mergeCell ref="B81:F81"/>
    <mergeCell ref="B82:F82"/>
    <mergeCell ref="B84:F84"/>
    <mergeCell ref="B85:F85"/>
    <mergeCell ref="B86:F86"/>
    <mergeCell ref="C37:U37"/>
    <mergeCell ref="B53:B57"/>
    <mergeCell ref="L54:L55"/>
    <mergeCell ref="D59:G59"/>
    <mergeCell ref="H59:K59"/>
    <mergeCell ref="M53:O59"/>
    <mergeCell ref="B41:B42"/>
    <mergeCell ref="Q41:U41"/>
    <mergeCell ref="D42:K42"/>
    <mergeCell ref="D44:K44"/>
    <mergeCell ref="E47:N48"/>
    <mergeCell ref="B35:B37"/>
    <mergeCell ref="C35:U36"/>
    <mergeCell ref="B6:U6"/>
    <mergeCell ref="B7:U7"/>
    <mergeCell ref="B8:U8"/>
    <mergeCell ref="B9:U9"/>
    <mergeCell ref="B13:B14"/>
    <mergeCell ref="Q13:U13"/>
    <mergeCell ref="L14:L15"/>
    <mergeCell ref="B28:B31"/>
    <mergeCell ref="M28:O32"/>
    <mergeCell ref="D32:J32"/>
    <mergeCell ref="D18:G18"/>
    <mergeCell ref="H18:K18"/>
    <mergeCell ref="M13:O18"/>
    <mergeCell ref="B21:B23"/>
    <mergeCell ref="D25:I25"/>
  </mergeCells>
  <phoneticPr fontId="4" type="noConversion"/>
  <conditionalFormatting sqref="D49">
    <cfRule type="expression" dxfId="68" priority="23">
      <formula>$D$47="Yes"</formula>
    </cfRule>
  </conditionalFormatting>
  <conditionalFormatting sqref="D44:K44">
    <cfRule type="expression" dxfId="67" priority="22">
      <formula>$D$42="Other"</formula>
    </cfRule>
  </conditionalFormatting>
  <conditionalFormatting sqref="D44">
    <cfRule type="expression" dxfId="66" priority="21">
      <formula>$D$42&lt;&gt;"Other"</formula>
    </cfRule>
  </conditionalFormatting>
  <conditionalFormatting sqref="C35:U36">
    <cfRule type="expression" dxfId="65" priority="20">
      <formula>SUM($G$79:$G$81)=3</formula>
    </cfRule>
  </conditionalFormatting>
  <conditionalFormatting sqref="C37:U37">
    <cfRule type="expression" dxfId="64" priority="19">
      <formula>SUM($G$79:$G$81)=3</formula>
    </cfRule>
  </conditionalFormatting>
  <conditionalFormatting sqref="B35">
    <cfRule type="expression" dxfId="63" priority="18">
      <formula>SUM($G$79:$G$81)=3</formula>
    </cfRule>
  </conditionalFormatting>
  <conditionalFormatting sqref="D50">
    <cfRule type="expression" dxfId="62" priority="17">
      <formula>$D$47="Yes"</formula>
    </cfRule>
  </conditionalFormatting>
  <conditionalFormatting sqref="G17 G24">
    <cfRule type="expression" dxfId="61" priority="16">
      <formula>SUM($G$79:$G$80)&lt;&gt;2</formula>
    </cfRule>
  </conditionalFormatting>
  <conditionalFormatting sqref="D18:G23">
    <cfRule type="expression" dxfId="60" priority="15">
      <formula>SUM($G$79:$G$80)&lt;&gt;2</formula>
    </cfRule>
  </conditionalFormatting>
  <conditionalFormatting sqref="J24 K31">
    <cfRule type="expression" dxfId="59" priority="14">
      <formula>SUM($G$79:$G$81)&lt;&gt;3</formula>
    </cfRule>
  </conditionalFormatting>
  <conditionalFormatting sqref="K24:L24 L25:L30">
    <cfRule type="expression" dxfId="58" priority="13">
      <formula>SUM($G$79:$G$81)&lt;&gt;3</formula>
    </cfRule>
  </conditionalFormatting>
  <conditionalFormatting sqref="L26:L27">
    <cfRule type="expression" dxfId="57" priority="12">
      <formula>SUM($G$79:$G$81)&lt;&gt;3</formula>
    </cfRule>
  </conditionalFormatting>
  <conditionalFormatting sqref="L26">
    <cfRule type="expression" dxfId="56" priority="11">
      <formula>SUM($G$79:$G$81)&lt;&gt;3</formula>
    </cfRule>
  </conditionalFormatting>
  <conditionalFormatting sqref="G15:G16 H15:K15">
    <cfRule type="expression" dxfId="55" priority="10">
      <formula>SUM($G$79:$G$80)&lt;&gt;2</formula>
    </cfRule>
  </conditionalFormatting>
  <conditionalFormatting sqref="L14:L15">
    <cfRule type="expression" dxfId="54" priority="9">
      <formula>SUM($G$79:$G$80)=2</formula>
    </cfRule>
  </conditionalFormatting>
  <conditionalFormatting sqref="G58 G65">
    <cfRule type="expression" dxfId="53" priority="8">
      <formula>SUM($G$86:$G$87)&lt;&gt;2</formula>
    </cfRule>
  </conditionalFormatting>
  <conditionalFormatting sqref="D59:G64">
    <cfRule type="expression" dxfId="52" priority="7">
      <formula>SUM($G$86:$G$87)&lt;&gt;2</formula>
    </cfRule>
  </conditionalFormatting>
  <conditionalFormatting sqref="G55:G57">
    <cfRule type="expression" dxfId="51" priority="6">
      <formula>SUM($G$86:$G$87)&lt;&gt;2</formula>
    </cfRule>
  </conditionalFormatting>
  <conditionalFormatting sqref="H54:K55">
    <cfRule type="expression" dxfId="50" priority="5">
      <formula>SUM($G$86:$G$87)&lt;&gt;2</formula>
    </cfRule>
  </conditionalFormatting>
  <conditionalFormatting sqref="L54:L55">
    <cfRule type="expression" dxfId="49" priority="4">
      <formula>SUM($G$86:$G$87)=2</formula>
    </cfRule>
  </conditionalFormatting>
  <conditionalFormatting sqref="K72 J65">
    <cfRule type="expression" dxfId="48" priority="3">
      <formula>SUM($G$86:$G$88)&lt;&gt;3</formula>
    </cfRule>
  </conditionalFormatting>
  <conditionalFormatting sqref="K65:L65 L66:L71">
    <cfRule type="expression" dxfId="47" priority="2">
      <formula>SUM($G$86:$G$88)&lt;&gt;3</formula>
    </cfRule>
  </conditionalFormatting>
  <conditionalFormatting sqref="L67">
    <cfRule type="expression" dxfId="46" priority="1">
      <formula>SUM($G$86:$G$88)&lt;&gt;3</formula>
    </cfRule>
  </conditionalFormatting>
  <dataValidations count="2">
    <dataValidation type="list" allowBlank="1" showInputMessage="1" showErrorMessage="1" sqref="D47" xr:uid="{9D6737E6-C5F2-4A83-91E8-12D5A153FE4C}">
      <formula1>"Yes, No"</formula1>
    </dataValidation>
    <dataValidation type="decimal" operator="greaterThanOrEqual" allowBlank="1" showInputMessage="1" showErrorMessage="1" error="Must be a number greater than or equal to zero" sqref="K72 D58:G58 D50 K31 J24 D17:G17" xr:uid="{6E5DFA7D-5771-427D-97A7-B453FDEFC46B}">
      <formula1>0</formula1>
    </dataValidation>
  </dataValidations>
  <hyperlinks>
    <hyperlink ref="C37" r:id="rId1" xr:uid="{FEE34A28-146D-40A6-9A80-EC3E14788BA2}"/>
  </hyperlinks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6A2CF3-8DFD-4FD6-B5C3-888B6FCC14DA}">
          <x14:formula1>
            <xm:f>Subpopulations!$A:$A</xm:f>
          </x14:formula1>
          <xm:sqref>D42:K42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37C96-734A-4EB5-B611-EA53BB2CA1F0}">
  <sheetPr>
    <tabColor theme="4"/>
  </sheetPr>
  <dimension ref="B2:AE89"/>
  <sheetViews>
    <sheetView showGridLines="0" zoomScaleNormal="100" workbookViewId="0">
      <selection activeCell="B5" sqref="B5"/>
    </sheetView>
  </sheetViews>
  <sheetFormatPr defaultRowHeight="15" x14ac:dyDescent="0.25"/>
  <cols>
    <col min="1" max="1" width="2.6640625" customWidth="1"/>
    <col min="2" max="2" width="6.21875" customWidth="1"/>
    <col min="3" max="3" width="2.6640625" customWidth="1"/>
    <col min="4" max="11" width="10" customWidth="1"/>
    <col min="12" max="12" width="3.21875" customWidth="1"/>
    <col min="13" max="14" width="12.77734375" customWidth="1"/>
    <col min="15" max="15" width="2.44140625" customWidth="1"/>
    <col min="16" max="17" width="2.6640625" customWidth="1"/>
    <col min="18" max="19" width="24.33203125" customWidth="1"/>
    <col min="20" max="20" width="26.6640625" customWidth="1"/>
    <col min="21" max="21" width="2.6640625" customWidth="1"/>
    <col min="22" max="22" width="6.44140625" customWidth="1"/>
    <col min="23" max="23" width="24.33203125" hidden="1" customWidth="1"/>
    <col min="24" max="31" width="8.88671875" hidden="1" customWidth="1"/>
    <col min="32" max="32" width="9" customWidth="1"/>
  </cols>
  <sheetData>
    <row r="2" spans="2:31" ht="20.25" x14ac:dyDescent="0.3">
      <c r="B2" s="11" t="s">
        <v>14</v>
      </c>
      <c r="C2" s="11"/>
      <c r="D2" s="11"/>
    </row>
    <row r="3" spans="2:31" ht="15.75" x14ac:dyDescent="0.25">
      <c r="B3" s="150" t="s">
        <v>123</v>
      </c>
      <c r="C3" s="151"/>
      <c r="D3" s="151"/>
    </row>
    <row r="4" spans="2:31" ht="15.75" x14ac:dyDescent="0.25">
      <c r="B4" s="152" t="s">
        <v>140</v>
      </c>
      <c r="C4" s="13"/>
      <c r="D4" s="1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31" ht="15.75" x14ac:dyDescent="0.25">
      <c r="D5" s="5"/>
    </row>
    <row r="6" spans="2:31" ht="15.75" customHeight="1" x14ac:dyDescent="0.25">
      <c r="B6" s="177" t="s">
        <v>124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</row>
    <row r="7" spans="2:31" s="96" customFormat="1" ht="20.25" customHeight="1" x14ac:dyDescent="0.25">
      <c r="B7" s="180" t="s">
        <v>116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</row>
    <row r="8" spans="2:31" s="96" customFormat="1" ht="20.25" customHeight="1" x14ac:dyDescent="0.25">
      <c r="B8" s="183" t="s">
        <v>117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/>
    </row>
    <row r="9" spans="2:31" s="96" customFormat="1" ht="20.25" customHeight="1" x14ac:dyDescent="0.25">
      <c r="B9" s="186" t="s">
        <v>136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8"/>
    </row>
    <row r="10" spans="2:31" ht="15.75" x14ac:dyDescent="0.25">
      <c r="D10" s="5"/>
    </row>
    <row r="11" spans="2:31" s="9" customFormat="1" ht="15.75" x14ac:dyDescent="0.25">
      <c r="B11" s="64" t="s">
        <v>13</v>
      </c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  <c r="Q11" s="67"/>
      <c r="R11" s="67"/>
      <c r="S11" s="67"/>
      <c r="T11" s="67"/>
      <c r="U11" s="68"/>
    </row>
    <row r="12" spans="2:31" x14ac:dyDescent="0.25">
      <c r="B12" s="29"/>
      <c r="C12" s="2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7"/>
      <c r="R12" s="44"/>
      <c r="S12" s="44"/>
      <c r="T12" s="44"/>
      <c r="U12" s="43"/>
    </row>
    <row r="13" spans="2:31" ht="15.75" x14ac:dyDescent="0.25">
      <c r="B13" s="158" t="s">
        <v>25</v>
      </c>
      <c r="C13" s="26"/>
      <c r="D13" s="41" t="s">
        <v>30</v>
      </c>
      <c r="M13" s="169" t="str">
        <f>IF(SUM(G79:G80)=2, "Compare the new 2021 HDIS baseline data to the HHAP-3 performance target for 2021 to see if you are on-track to achieve your HHAP-3 goal. Consider how this new data informs your 2025 HHAP-4 goal.", "")</f>
        <v/>
      </c>
      <c r="N13" s="169"/>
      <c r="O13" s="169"/>
      <c r="P13" s="20"/>
      <c r="Q13" s="161" t="s">
        <v>102</v>
      </c>
      <c r="R13" s="162"/>
      <c r="S13" s="162"/>
      <c r="T13" s="162"/>
      <c r="U13" s="163"/>
      <c r="W13" s="59" t="s">
        <v>10</v>
      </c>
      <c r="X13" s="4"/>
      <c r="Y13" s="4"/>
      <c r="Z13" s="4"/>
      <c r="AA13" s="4"/>
      <c r="AB13" s="4"/>
      <c r="AC13" s="4"/>
      <c r="AD13" s="4"/>
      <c r="AE13" s="4"/>
    </row>
    <row r="14" spans="2:31" ht="8.25" customHeight="1" thickBot="1" x14ac:dyDescent="0.3">
      <c r="B14" s="158"/>
      <c r="C14" s="19"/>
      <c r="D14" s="12"/>
      <c r="L14" s="189" t="s">
        <v>114</v>
      </c>
      <c r="M14" s="169"/>
      <c r="N14" s="169"/>
      <c r="O14" s="169"/>
      <c r="P14" s="125"/>
      <c r="U14" s="20"/>
    </row>
    <row r="15" spans="2:31" ht="8.25" customHeight="1" x14ac:dyDescent="0.25">
      <c r="B15" s="95"/>
      <c r="C15" s="19"/>
      <c r="D15" s="12"/>
      <c r="G15" s="109"/>
      <c r="H15" s="112"/>
      <c r="I15" s="113"/>
      <c r="J15" s="113"/>
      <c r="K15" s="113"/>
      <c r="L15" s="190"/>
      <c r="M15" s="169"/>
      <c r="N15" s="169"/>
      <c r="O15" s="169"/>
      <c r="P15" s="125"/>
      <c r="U15" s="20"/>
    </row>
    <row r="16" spans="2:31" ht="16.5" thickBot="1" x14ac:dyDescent="0.3">
      <c r="B16" s="28"/>
      <c r="C16" s="19"/>
      <c r="D16" s="14" t="s">
        <v>0</v>
      </c>
      <c r="E16" s="14" t="s">
        <v>1</v>
      </c>
      <c r="F16" s="14" t="s">
        <v>2</v>
      </c>
      <c r="G16" s="111" t="s">
        <v>3</v>
      </c>
      <c r="H16" s="14" t="s">
        <v>4</v>
      </c>
      <c r="I16" s="14" t="s">
        <v>5</v>
      </c>
      <c r="J16" s="14" t="s">
        <v>6</v>
      </c>
      <c r="K16" s="14" t="s">
        <v>7</v>
      </c>
      <c r="L16" s="1"/>
      <c r="M16" s="169"/>
      <c r="N16" s="169"/>
      <c r="O16" s="169"/>
      <c r="P16" s="125"/>
      <c r="Q16" s="1"/>
      <c r="R16" s="1"/>
      <c r="S16" s="1"/>
      <c r="T16" s="1"/>
      <c r="U16" s="27"/>
      <c r="V16" s="1"/>
      <c r="X16" s="60" t="s">
        <v>0</v>
      </c>
      <c r="Y16" s="60" t="s">
        <v>1</v>
      </c>
      <c r="Z16" s="60" t="s">
        <v>2</v>
      </c>
      <c r="AA16" s="60" t="s">
        <v>3</v>
      </c>
      <c r="AB16" s="60" t="s">
        <v>4</v>
      </c>
      <c r="AC16" s="60" t="s">
        <v>5</v>
      </c>
      <c r="AD16" s="60" t="s">
        <v>6</v>
      </c>
      <c r="AE16" s="60" t="s">
        <v>7</v>
      </c>
    </row>
    <row r="17" spans="2:31" s="9" customFormat="1" ht="16.5" thickBot="1" x14ac:dyDescent="0.3">
      <c r="B17" s="28"/>
      <c r="C17" s="21"/>
      <c r="D17" s="136"/>
      <c r="E17" s="136"/>
      <c r="F17" s="137"/>
      <c r="G17" s="138"/>
      <c r="H17" s="143" t="str">
        <f>IF($G$79=1, G17+$G$77, "")</f>
        <v/>
      </c>
      <c r="I17" s="144" t="str">
        <f>IF($G$79=1, H17+$G$77, "")</f>
        <v/>
      </c>
      <c r="J17" s="144" t="str">
        <f>IF($G$79=1, I17+$G$77, "")</f>
        <v/>
      </c>
      <c r="K17" s="144" t="str">
        <f>IF($G$79=1, J17+$G$77, "")</f>
        <v/>
      </c>
      <c r="L17" s="16"/>
      <c r="M17" s="169"/>
      <c r="N17" s="169"/>
      <c r="O17" s="169"/>
      <c r="P17" s="125"/>
      <c r="Q17" s="16"/>
      <c r="R17" s="16"/>
      <c r="S17" s="16"/>
      <c r="T17" s="16"/>
      <c r="U17" s="22"/>
      <c r="V17" s="16"/>
      <c r="W17" s="61" t="s">
        <v>11</v>
      </c>
      <c r="X17" s="144" t="e">
        <f>IF($G$79=1, D17, NA())</f>
        <v>#N/A</v>
      </c>
      <c r="Y17" s="144" t="e">
        <f>IF($G$79=1, E17, NA())</f>
        <v>#N/A</v>
      </c>
      <c r="Z17" s="144" t="e">
        <f>IF($G$79=1, F17, NA())</f>
        <v>#N/A</v>
      </c>
      <c r="AA17" s="144" t="e">
        <f>IF($G$79=1, G17, NA())</f>
        <v>#N/A</v>
      </c>
      <c r="AB17" s="144"/>
      <c r="AC17" s="144"/>
      <c r="AD17" s="144"/>
      <c r="AE17" s="144"/>
    </row>
    <row r="18" spans="2:31" ht="15.75" x14ac:dyDescent="0.25">
      <c r="B18" s="28"/>
      <c r="C18" s="19"/>
      <c r="D18" s="172" t="s">
        <v>8</v>
      </c>
      <c r="E18" s="172"/>
      <c r="F18" s="172"/>
      <c r="G18" s="173"/>
      <c r="H18" s="172" t="s">
        <v>9</v>
      </c>
      <c r="I18" s="172"/>
      <c r="J18" s="172"/>
      <c r="K18" s="172"/>
      <c r="L18" s="72"/>
      <c r="M18" s="169"/>
      <c r="N18" s="169"/>
      <c r="O18" s="169"/>
      <c r="P18" s="125"/>
      <c r="Q18" s="2"/>
      <c r="R18" s="2"/>
      <c r="S18" s="2"/>
      <c r="T18" s="2"/>
      <c r="U18" s="32"/>
      <c r="V18" s="2"/>
      <c r="W18" s="10" t="s">
        <v>12</v>
      </c>
      <c r="X18" s="144"/>
      <c r="Y18" s="144"/>
      <c r="Z18" s="144"/>
      <c r="AA18" s="144" t="e">
        <f>IF($G$79=1, G17, NA())</f>
        <v>#N/A</v>
      </c>
      <c r="AB18" s="144" t="e">
        <f>IF($G$79=1, H17, NA())</f>
        <v>#N/A</v>
      </c>
      <c r="AC18" s="144" t="e">
        <f>IF($G$79=1, I17, NA())</f>
        <v>#N/A</v>
      </c>
      <c r="AD18" s="144" t="e">
        <f>IF($G$79=1, J17, NA())</f>
        <v>#N/A</v>
      </c>
      <c r="AE18" s="144" t="e">
        <f>IF($G$79=1, K17, NA())</f>
        <v>#N/A</v>
      </c>
    </row>
    <row r="19" spans="2:31" ht="15.75" x14ac:dyDescent="0.25">
      <c r="B19" s="28"/>
      <c r="D19" s="37"/>
      <c r="E19" s="37"/>
      <c r="F19" s="37"/>
      <c r="G19" s="107"/>
      <c r="H19" s="37"/>
      <c r="I19" s="37"/>
      <c r="J19" s="37"/>
      <c r="K19" s="37"/>
      <c r="L19" s="37"/>
      <c r="M19" s="37"/>
      <c r="N19" s="37"/>
      <c r="O19" s="37"/>
      <c r="P19" s="32"/>
      <c r="Q19" s="2"/>
      <c r="R19" s="2"/>
      <c r="S19" s="2"/>
      <c r="T19" s="2"/>
      <c r="U19" s="32"/>
      <c r="V19" s="2"/>
      <c r="W19" s="10" t="s">
        <v>15</v>
      </c>
      <c r="X19" s="144"/>
      <c r="Y19" s="144"/>
      <c r="Z19" s="144" t="e">
        <f>IF($G$79=1, F17, NA())</f>
        <v>#N/A</v>
      </c>
      <c r="AA19" s="144" t="e">
        <f>IF(SUM($G$79:$G$80)=2, G24, NA())</f>
        <v>#N/A</v>
      </c>
      <c r="AB19" s="144" t="e">
        <f>IF(SUM($G$79:$G$80)=2, H24, NA())</f>
        <v>#N/A</v>
      </c>
      <c r="AC19" s="144" t="e">
        <f>IF(SUM($G$79:$G$80)=2, I24, NA())</f>
        <v>#N/A</v>
      </c>
      <c r="AD19" s="144" t="e">
        <f>IF(SUM($G$79:$G$80)=2, J24, NA())</f>
        <v>#N/A</v>
      </c>
      <c r="AE19" s="144"/>
    </row>
    <row r="20" spans="2:31" ht="15" customHeight="1" x14ac:dyDescent="0.25">
      <c r="B20" s="29"/>
      <c r="C20" s="17"/>
      <c r="D20" s="17"/>
      <c r="E20" s="17"/>
      <c r="F20" s="17"/>
      <c r="G20" s="108"/>
      <c r="H20" s="17"/>
      <c r="I20" s="30"/>
      <c r="J20" s="30"/>
      <c r="K20" s="87"/>
      <c r="L20" s="87"/>
      <c r="M20" s="87"/>
      <c r="N20" s="87"/>
      <c r="O20" s="87"/>
      <c r="P20" s="31"/>
      <c r="Q20" s="2"/>
      <c r="R20" s="2"/>
      <c r="S20" s="2"/>
      <c r="T20" s="2"/>
      <c r="U20" s="32"/>
      <c r="V20" s="2"/>
      <c r="W20" s="10" t="s">
        <v>31</v>
      </c>
      <c r="X20" s="144"/>
      <c r="Y20" s="144"/>
      <c r="Z20" s="144"/>
      <c r="AA20" s="144" t="e">
        <f>IF($G$79=1, G17, NA())</f>
        <v>#N/A</v>
      </c>
      <c r="AB20" s="144" t="e">
        <f>IF(SUM($G$79,$G$81)=2, H31, NA())</f>
        <v>#N/A</v>
      </c>
      <c r="AC20" s="144" t="e">
        <f>IF(SUM($G$79,$G$81)=2, I31, NA())</f>
        <v>#N/A</v>
      </c>
      <c r="AD20" s="144" t="e">
        <f>IF(SUM($G$79,$G$81)=2, J31, NA())</f>
        <v>#N/A</v>
      </c>
      <c r="AE20" s="144" t="e">
        <f>IF(SUM($G$79,$G$81)=2, K31, NA())</f>
        <v>#N/A</v>
      </c>
    </row>
    <row r="21" spans="2:31" x14ac:dyDescent="0.25">
      <c r="B21" s="158" t="s">
        <v>26</v>
      </c>
      <c r="D21" s="41" t="s">
        <v>29</v>
      </c>
      <c r="G21" s="109"/>
      <c r="I21" s="2"/>
      <c r="J21" s="2"/>
      <c r="K21" s="122"/>
      <c r="L21" s="122"/>
      <c r="M21" s="122"/>
      <c r="N21" s="122"/>
      <c r="O21" s="122"/>
      <c r="P21" s="32"/>
      <c r="Q21" s="2"/>
      <c r="R21" s="2"/>
      <c r="S21" s="2"/>
      <c r="T21" s="2"/>
      <c r="U21" s="32"/>
      <c r="V21" s="2"/>
    </row>
    <row r="22" spans="2:31" x14ac:dyDescent="0.25">
      <c r="B22" s="158"/>
      <c r="D22" s="12"/>
      <c r="G22" s="109"/>
      <c r="I22" s="2"/>
      <c r="J22" s="2"/>
      <c r="K22" s="122"/>
      <c r="L22" s="122"/>
      <c r="M22" s="122"/>
      <c r="N22" s="122"/>
      <c r="O22" s="122"/>
      <c r="P22" s="32"/>
      <c r="Q22" s="2"/>
      <c r="R22" s="2"/>
      <c r="S22" s="2"/>
      <c r="T22" s="2"/>
      <c r="U22" s="32"/>
      <c r="V22" s="2"/>
      <c r="X22" s="8"/>
      <c r="Y22" s="8"/>
      <c r="Z22" s="8"/>
      <c r="AA22" s="8"/>
      <c r="AB22" s="16"/>
      <c r="AC22" s="16"/>
      <c r="AD22" s="16"/>
      <c r="AE22" s="16"/>
    </row>
    <row r="23" spans="2:31" ht="15" customHeight="1" thickBot="1" x14ac:dyDescent="0.3">
      <c r="B23" s="158"/>
      <c r="G23" s="110" t="s">
        <v>3</v>
      </c>
      <c r="H23" s="14" t="s">
        <v>4</v>
      </c>
      <c r="I23" s="14" t="s">
        <v>5</v>
      </c>
      <c r="J23" s="1" t="s">
        <v>6</v>
      </c>
      <c r="K23" s="122"/>
      <c r="L23" s="122"/>
      <c r="N23" s="89"/>
      <c r="O23" s="89"/>
      <c r="P23" s="123"/>
      <c r="Q23" s="2"/>
      <c r="R23" s="2"/>
      <c r="S23" s="2"/>
      <c r="T23" s="2"/>
      <c r="U23" s="32"/>
      <c r="V23" s="2"/>
      <c r="X23" s="8"/>
      <c r="Y23" s="8"/>
      <c r="Z23" s="8"/>
      <c r="AA23" s="8"/>
      <c r="AB23" s="16"/>
      <c r="AC23" s="16"/>
      <c r="AD23" s="16"/>
      <c r="AE23" s="16"/>
    </row>
    <row r="24" spans="2:31" ht="16.5" thickBot="1" x14ac:dyDescent="0.3">
      <c r="B24" s="34"/>
      <c r="C24" s="33"/>
      <c r="D24" s="36" t="s">
        <v>16</v>
      </c>
      <c r="E24" s="6"/>
      <c r="F24" s="6"/>
      <c r="G24" s="140" t="str">
        <f>IF(SUM(G79:G80)=2,(($J$24-$F$17)/4)+F17, "")</f>
        <v/>
      </c>
      <c r="H24" s="141" t="str">
        <f>IF(SUM(G79:G80)=2,(($J$24-$F$17)/4)+G24, "")</f>
        <v/>
      </c>
      <c r="I24" s="142" t="str">
        <f>IF(SUM(G79:G80)=2,(($J$24-$F$17)/4)+H24, "")</f>
        <v/>
      </c>
      <c r="J24" s="139"/>
      <c r="K24" s="114"/>
      <c r="L24" s="115"/>
      <c r="M24" s="89"/>
      <c r="N24" s="89"/>
      <c r="O24" s="89"/>
      <c r="P24" s="123"/>
      <c r="Q24" s="2"/>
      <c r="R24" s="2"/>
      <c r="S24" s="2"/>
      <c r="T24" s="2"/>
      <c r="U24" s="32"/>
      <c r="V24" s="2"/>
    </row>
    <row r="25" spans="2:31" ht="36" customHeight="1" x14ac:dyDescent="0.25">
      <c r="B25" s="34"/>
      <c r="D25" s="155" t="str">
        <f>IF(SUM(G79:G80)=2, "To achieve this goal, you anticipated an average annual change of "&amp;ROUND((J24-F17)/4, 0)&amp;" between baseline year '20 and HHAP-3 goal setting year '24.", "")</f>
        <v/>
      </c>
      <c r="E25" s="155"/>
      <c r="F25" s="155"/>
      <c r="G25" s="156"/>
      <c r="H25" s="155"/>
      <c r="I25" s="157"/>
      <c r="J25" s="103" t="s">
        <v>19</v>
      </c>
      <c r="K25" s="89"/>
      <c r="L25" s="116"/>
      <c r="M25" s="89"/>
      <c r="N25" s="89"/>
      <c r="O25" s="89"/>
      <c r="P25" s="123"/>
      <c r="Q25" s="2"/>
      <c r="R25" s="2"/>
      <c r="S25" s="2"/>
      <c r="T25" s="2"/>
      <c r="U25" s="32"/>
      <c r="V25" s="2"/>
    </row>
    <row r="26" spans="2:31" ht="15" customHeight="1" x14ac:dyDescent="0.25">
      <c r="B26" s="35"/>
      <c r="C26" s="4"/>
      <c r="D26" s="4"/>
      <c r="E26" s="4"/>
      <c r="F26" s="4"/>
      <c r="G26" s="4"/>
      <c r="H26" s="4"/>
      <c r="I26" s="24"/>
      <c r="J26" s="24"/>
      <c r="K26" s="88"/>
      <c r="L26" s="117"/>
      <c r="M26" s="88"/>
      <c r="N26" s="88"/>
      <c r="O26" s="88"/>
      <c r="P26" s="124"/>
      <c r="Q26" s="2"/>
      <c r="R26" s="2"/>
      <c r="S26" s="2"/>
      <c r="T26" s="2"/>
      <c r="U26" s="32"/>
      <c r="V26" s="2"/>
      <c r="AB26" s="3"/>
      <c r="AC26" s="3"/>
      <c r="AD26" s="3"/>
      <c r="AE26" s="3"/>
    </row>
    <row r="27" spans="2:31" ht="15" customHeight="1" x14ac:dyDescent="0.25">
      <c r="B27" s="29"/>
      <c r="C27" s="17"/>
      <c r="D27" s="17"/>
      <c r="E27" s="17"/>
      <c r="F27" s="17"/>
      <c r="G27" s="17"/>
      <c r="H27" s="17"/>
      <c r="I27" s="30"/>
      <c r="J27" s="30"/>
      <c r="K27" s="90"/>
      <c r="L27" s="118"/>
      <c r="M27" s="121"/>
      <c r="N27" s="90"/>
      <c r="O27" s="30"/>
      <c r="P27" s="31"/>
      <c r="Q27" s="2"/>
      <c r="R27" s="2"/>
      <c r="S27" s="2"/>
      <c r="T27" s="2"/>
      <c r="U27" s="32"/>
      <c r="V27" s="2"/>
      <c r="AB27" s="3"/>
      <c r="AC27" s="3"/>
      <c r="AD27" s="3"/>
      <c r="AE27" s="3"/>
    </row>
    <row r="28" spans="2:31" x14ac:dyDescent="0.25">
      <c r="B28" s="158" t="s">
        <v>27</v>
      </c>
      <c r="D28" s="41" t="s">
        <v>28</v>
      </c>
      <c r="I28" s="2"/>
      <c r="J28" s="2"/>
      <c r="K28" s="91"/>
      <c r="L28" s="119"/>
      <c r="M28" s="169" t="str">
        <f>IFERROR(IF(SUM(G80:G81)=2,"The 2025 goal represents a "&amp;ROUND(ABS((K31-J24)*100), 2)&amp;IF(G82&lt;0, "% point decrease", IF(G82&gt;0, "% point increase", "% point change"))&amp;" relative to your 2024 goal. Please describe local efforts underway or other community factors that will justify this change in the narrative section of 'TBL. 4' in the HHAP-4 data tables file.", ""),"")</f>
        <v/>
      </c>
      <c r="N28" s="169"/>
      <c r="O28" s="169"/>
      <c r="P28" s="32"/>
      <c r="Q28" s="2"/>
      <c r="R28" s="2"/>
      <c r="S28" s="2"/>
      <c r="T28" s="2"/>
      <c r="U28" s="32"/>
      <c r="V28" s="2"/>
      <c r="AB28" s="3"/>
      <c r="AC28" s="3"/>
      <c r="AD28" s="3"/>
      <c r="AE28" s="3"/>
    </row>
    <row r="29" spans="2:31" x14ac:dyDescent="0.25">
      <c r="B29" s="158"/>
      <c r="I29" s="2"/>
      <c r="J29" s="2"/>
      <c r="K29" s="91"/>
      <c r="L29" s="119"/>
      <c r="M29" s="169"/>
      <c r="N29" s="169"/>
      <c r="O29" s="169"/>
      <c r="P29" s="32"/>
      <c r="Q29" s="2"/>
      <c r="R29" s="2"/>
      <c r="S29" s="2"/>
      <c r="T29" s="2"/>
      <c r="U29" s="32"/>
      <c r="V29" s="2"/>
      <c r="AB29" s="3"/>
      <c r="AC29" s="3"/>
      <c r="AD29" s="3"/>
      <c r="AE29" s="3"/>
    </row>
    <row r="30" spans="2:31" ht="15.75" thickBot="1" x14ac:dyDescent="0.3">
      <c r="B30" s="158"/>
      <c r="H30" s="14" t="s">
        <v>4</v>
      </c>
      <c r="I30" s="14" t="s">
        <v>5</v>
      </c>
      <c r="J30" s="14" t="s">
        <v>6</v>
      </c>
      <c r="K30" s="1" t="s">
        <v>7</v>
      </c>
      <c r="L30" s="120"/>
      <c r="M30" s="169"/>
      <c r="N30" s="169"/>
      <c r="O30" s="169"/>
      <c r="P30" s="32"/>
      <c r="Q30" s="2"/>
      <c r="R30" s="2"/>
      <c r="S30" s="2"/>
      <c r="T30" s="2"/>
      <c r="U30" s="32"/>
      <c r="V30" s="2"/>
      <c r="AB30" s="3"/>
      <c r="AC30" s="3"/>
      <c r="AD30" s="3"/>
      <c r="AE30" s="3"/>
    </row>
    <row r="31" spans="2:31" ht="15.75" thickBot="1" x14ac:dyDescent="0.3">
      <c r="B31" s="158"/>
      <c r="D31" s="36" t="s">
        <v>18</v>
      </c>
      <c r="E31" s="7"/>
      <c r="F31" s="7"/>
      <c r="G31" s="7"/>
      <c r="H31" s="145" t="str">
        <f>IF(SUM($G$81, $G$79)=2, G17+$G$78, "")</f>
        <v/>
      </c>
      <c r="I31" s="145" t="str">
        <f>IF(SUM($G$79, $G$81)=2, H31+$G$78, "")</f>
        <v/>
      </c>
      <c r="J31" s="142" t="str">
        <f>IF(SUM($G$79, $G$81)=2, I31+$G$78, "")</f>
        <v/>
      </c>
      <c r="K31" s="139"/>
      <c r="L31" s="99"/>
      <c r="M31" s="169"/>
      <c r="N31" s="169"/>
      <c r="O31" s="169"/>
      <c r="P31" s="20"/>
      <c r="U31" s="20"/>
    </row>
    <row r="32" spans="2:31" ht="36" x14ac:dyDescent="0.25">
      <c r="B32" s="39"/>
      <c r="D32" s="155" t="str">
        <f>IF(SUM(G79,G81)=2, "To achieve this goal, anticipate an average annual change of "&amp;ROUND((K31-G17)/4, 0)&amp;" between baseline year '21 and HHAP-4 goal setting year '25.", "")</f>
        <v/>
      </c>
      <c r="E32" s="155"/>
      <c r="F32" s="155"/>
      <c r="G32" s="155"/>
      <c r="H32" s="155"/>
      <c r="I32" s="155"/>
      <c r="J32" s="157"/>
      <c r="K32" s="103" t="s">
        <v>17</v>
      </c>
      <c r="L32" s="73"/>
      <c r="M32" s="169"/>
      <c r="N32" s="169"/>
      <c r="O32" s="169"/>
      <c r="P32" s="20"/>
      <c r="U32" s="20"/>
    </row>
    <row r="33" spans="2:31" ht="18.75" x14ac:dyDescent="0.25">
      <c r="B33" s="4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8"/>
      <c r="Q33" s="4"/>
      <c r="R33" s="4"/>
      <c r="S33" s="4"/>
      <c r="T33" s="4"/>
      <c r="U33" s="38"/>
    </row>
    <row r="34" spans="2:31" ht="14.25" customHeight="1" x14ac:dyDescent="0.25">
      <c r="B34" s="42"/>
    </row>
    <row r="35" spans="2:31" ht="18.75" customHeight="1" x14ac:dyDescent="0.25">
      <c r="B35" s="174" t="s">
        <v>114</v>
      </c>
      <c r="C35" s="175" t="s">
        <v>125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</row>
    <row r="36" spans="2:31" ht="18.75" customHeight="1" x14ac:dyDescent="0.25">
      <c r="B36" s="174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</row>
    <row r="37" spans="2:31" ht="18.75" customHeight="1" x14ac:dyDescent="0.25">
      <c r="B37" s="174"/>
      <c r="C37" s="176" t="s">
        <v>115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2:31" ht="14.25" customHeight="1" x14ac:dyDescent="0.25">
      <c r="B38" s="42"/>
    </row>
    <row r="39" spans="2:31" x14ac:dyDescent="0.25">
      <c r="B39" s="64" t="s">
        <v>32</v>
      </c>
      <c r="C39" s="65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67"/>
      <c r="R39" s="67"/>
      <c r="S39" s="67"/>
      <c r="T39" s="67"/>
      <c r="U39" s="68"/>
    </row>
    <row r="40" spans="2:31" x14ac:dyDescent="0.25">
      <c r="B40" s="2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25"/>
      <c r="R40" s="17"/>
      <c r="S40" s="17"/>
      <c r="T40" s="17"/>
      <c r="U40" s="18"/>
    </row>
    <row r="41" spans="2:31" x14ac:dyDescent="0.25">
      <c r="B41" s="158" t="s">
        <v>54</v>
      </c>
      <c r="D41" s="12" t="s">
        <v>109</v>
      </c>
      <c r="P41" s="20"/>
      <c r="Q41" s="161" t="s">
        <v>122</v>
      </c>
      <c r="R41" s="162"/>
      <c r="S41" s="162"/>
      <c r="T41" s="162"/>
      <c r="U41" s="163"/>
      <c r="X41" s="62" t="s">
        <v>0</v>
      </c>
      <c r="Y41" s="62" t="s">
        <v>1</v>
      </c>
      <c r="Z41" s="62" t="s">
        <v>2</v>
      </c>
      <c r="AA41" s="62" t="s">
        <v>3</v>
      </c>
      <c r="AB41" s="62" t="s">
        <v>4</v>
      </c>
      <c r="AC41" s="62" t="s">
        <v>5</v>
      </c>
      <c r="AD41" s="62" t="s">
        <v>6</v>
      </c>
      <c r="AE41" s="62" t="s">
        <v>7</v>
      </c>
    </row>
    <row r="42" spans="2:31" x14ac:dyDescent="0.25">
      <c r="B42" s="158"/>
      <c r="D42" s="164"/>
      <c r="E42" s="165"/>
      <c r="F42" s="165"/>
      <c r="G42" s="165"/>
      <c r="H42" s="165"/>
      <c r="I42" s="165"/>
      <c r="J42" s="165"/>
      <c r="K42" s="166"/>
      <c r="L42" s="75"/>
      <c r="M42" s="75"/>
      <c r="N42" s="75"/>
      <c r="O42" s="75"/>
      <c r="P42" s="20"/>
      <c r="Q42" s="19"/>
      <c r="U42" s="20"/>
      <c r="W42" s="10" t="s">
        <v>99</v>
      </c>
      <c r="X42" s="63" t="e">
        <f>IF(SUM($G$86,$G$79)=2,D58/D17,NA())</f>
        <v>#N/A</v>
      </c>
      <c r="Y42" s="63" t="e">
        <f>IF(SUM($G$86,$G$79)=2,E58/E17,NA())</f>
        <v>#N/A</v>
      </c>
      <c r="Z42" s="63" t="e">
        <f>IF(SUM($G$86,$G$79)=2,F58/F17,NA())</f>
        <v>#N/A</v>
      </c>
      <c r="AA42" s="63" t="e">
        <f>IF(SUM($G$86,$G$79)=2,G58/G17,NA())</f>
        <v>#N/A</v>
      </c>
      <c r="AB42" s="10"/>
      <c r="AC42" s="10"/>
      <c r="AD42" s="10"/>
      <c r="AE42" s="10"/>
    </row>
    <row r="43" spans="2:31" x14ac:dyDescent="0.25">
      <c r="B43" s="34"/>
      <c r="D43" s="85" t="str">
        <f>IF(D42="Other", "If other, please identify the population:", "")</f>
        <v/>
      </c>
      <c r="P43" s="20"/>
      <c r="Q43" s="19"/>
      <c r="U43" s="20"/>
      <c r="W43" s="10" t="s">
        <v>100</v>
      </c>
      <c r="X43" s="10"/>
      <c r="Y43" s="10"/>
      <c r="Z43" s="10"/>
      <c r="AA43" s="63" t="e">
        <f>IF(SUM($G$86,$G$79)=2,G58/G17,NA())</f>
        <v>#N/A</v>
      </c>
      <c r="AB43" s="63" t="e">
        <f>IF(SUM($G$86,$G$79)=2,H58/H17,NA())</f>
        <v>#N/A</v>
      </c>
      <c r="AC43" s="63" t="e">
        <f>IF(SUM($G$86,$G$79)=2,I58/I17,NA())</f>
        <v>#N/A</v>
      </c>
      <c r="AD43" s="63" t="e">
        <f>IF(SUM($G$86,$G$79)=2,J58/J17,NA())</f>
        <v>#N/A</v>
      </c>
      <c r="AE43" s="63" t="e">
        <f>IF(SUM($G$86,$G$79)=2,K58/K17,NA())</f>
        <v>#N/A</v>
      </c>
    </row>
    <row r="44" spans="2:31" x14ac:dyDescent="0.25">
      <c r="B44" s="34"/>
      <c r="D44" s="167"/>
      <c r="E44" s="167"/>
      <c r="F44" s="167"/>
      <c r="G44" s="167"/>
      <c r="H44" s="167"/>
      <c r="I44" s="167"/>
      <c r="J44" s="167"/>
      <c r="K44" s="167"/>
      <c r="P44" s="20"/>
      <c r="Q44" s="19"/>
      <c r="U44" s="20"/>
      <c r="W44" s="10"/>
      <c r="X44" s="10"/>
      <c r="Y44" s="10"/>
      <c r="Z44" s="10"/>
      <c r="AA44" s="63"/>
      <c r="AB44" s="63"/>
      <c r="AC44" s="63"/>
      <c r="AD44" s="63"/>
      <c r="AE44" s="63"/>
    </row>
    <row r="45" spans="2:31" x14ac:dyDescent="0.25">
      <c r="B45" s="34"/>
      <c r="P45" s="20"/>
      <c r="Q45" s="19"/>
      <c r="U45" s="20"/>
      <c r="W45" s="10"/>
      <c r="X45" s="10"/>
      <c r="Y45" s="10"/>
      <c r="Z45" s="10"/>
      <c r="AA45" s="63"/>
      <c r="AB45" s="63"/>
      <c r="AC45" s="63"/>
      <c r="AD45" s="63"/>
      <c r="AE45" s="63"/>
    </row>
    <row r="46" spans="2:31" x14ac:dyDescent="0.25">
      <c r="B46" s="34"/>
      <c r="D46" s="12" t="s">
        <v>93</v>
      </c>
      <c r="P46" s="20"/>
      <c r="Q46" s="19"/>
      <c r="U46" s="20"/>
      <c r="W46" s="10" t="s">
        <v>15</v>
      </c>
      <c r="X46" s="10"/>
      <c r="Y46" s="10"/>
      <c r="Z46" s="63" t="e">
        <f>IF(SUM($G$79, $G$80, $G$87,$G$86)=4, Z42, NA())</f>
        <v>#N/A</v>
      </c>
      <c r="AA46" s="63" t="e">
        <f>IF(SUM($G$79, $G$80, $G$87,$G$86)=4, G65/G24, NA())</f>
        <v>#N/A</v>
      </c>
      <c r="AB46" s="63" t="e">
        <f>IF(SUM($G$79, $G$80, $G$87,$G$86)=4, H65/H24, NA())</f>
        <v>#N/A</v>
      </c>
      <c r="AC46" s="63" t="e">
        <f>IF(SUM($G$79, $G$80, $G$87,$G$86)=4, I65/I24, NA())</f>
        <v>#N/A</v>
      </c>
      <c r="AD46" s="63" t="e">
        <f>IF(SUM($G$79, $G$80, $G$87,$G$86)=4, J65/J24, NA())</f>
        <v>#N/A</v>
      </c>
      <c r="AE46" s="10"/>
    </row>
    <row r="47" spans="2:31" ht="14.25" customHeight="1" x14ac:dyDescent="0.25">
      <c r="B47" s="34"/>
      <c r="D47" s="94"/>
      <c r="E47" s="168" t="str">
        <f>IF(D47="No", "If you've chosen a different population than what was identified in the HHAP-3 application, please explain your rationale in the narrative section of 'TBL 4. Outcome Goals'", "")</f>
        <v/>
      </c>
      <c r="F47" s="168"/>
      <c r="G47" s="168"/>
      <c r="H47" s="168"/>
      <c r="I47" s="168"/>
      <c r="J47" s="168"/>
      <c r="K47" s="168"/>
      <c r="L47" s="168"/>
      <c r="M47" s="168"/>
      <c r="N47" s="168"/>
      <c r="P47" s="20"/>
      <c r="Q47" s="19"/>
      <c r="U47" s="20"/>
      <c r="W47" s="10" t="s">
        <v>31</v>
      </c>
      <c r="X47" s="10"/>
      <c r="Y47" s="10"/>
      <c r="Z47" s="10"/>
      <c r="AA47" s="63" t="e">
        <f>IF(SUM($G$79, $G$86, $G$81,$G$88)=4, G58/G17, NA())</f>
        <v>#N/A</v>
      </c>
      <c r="AB47" s="63" t="e">
        <f>IF(SUM($G$79, $G$86, $G$81,$G$88)=4, H72/H31, NA())</f>
        <v>#N/A</v>
      </c>
      <c r="AC47" s="63" t="e">
        <f>IF(SUM($G$79, $G$86, $G$81,$G$88)=4, I72/I31, NA())</f>
        <v>#N/A</v>
      </c>
      <c r="AD47" s="63" t="e">
        <f>IF(SUM($G$79, $G$86, $G$81,$G$88)=4, J72/J31, NA())</f>
        <v>#N/A</v>
      </c>
      <c r="AE47" s="63" t="e">
        <f>IF(SUM($G$79, $G$86, $G$81,$G$88)=4, K72/K31, NA())</f>
        <v>#N/A</v>
      </c>
    </row>
    <row r="48" spans="2:31" x14ac:dyDescent="0.25">
      <c r="B48" s="34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P48" s="20"/>
      <c r="Q48" s="19"/>
      <c r="U48" s="20"/>
    </row>
    <row r="49" spans="2:28" x14ac:dyDescent="0.25">
      <c r="B49" s="34"/>
      <c r="D49" s="58" t="s">
        <v>105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P49" s="20"/>
      <c r="Q49" s="19"/>
      <c r="U49" s="20"/>
    </row>
    <row r="50" spans="2:28" x14ac:dyDescent="0.25">
      <c r="B50" s="34"/>
      <c r="D50" s="146"/>
      <c r="P50" s="20"/>
      <c r="Q50" s="19"/>
      <c r="U50" s="20"/>
    </row>
    <row r="51" spans="2:28" x14ac:dyDescent="0.25">
      <c r="B51" s="34"/>
      <c r="E51" s="4"/>
      <c r="P51" s="20"/>
      <c r="Q51" s="19"/>
      <c r="U51" s="20"/>
    </row>
    <row r="52" spans="2:28" x14ac:dyDescent="0.25">
      <c r="B52" s="29"/>
      <c r="C52" s="17"/>
      <c r="D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9"/>
      <c r="U52" s="20"/>
    </row>
    <row r="53" spans="2:28" x14ac:dyDescent="0.25">
      <c r="B53" s="158" t="s">
        <v>55</v>
      </c>
      <c r="D53" s="12" t="s">
        <v>56</v>
      </c>
      <c r="M53" s="159" t="str">
        <f>IF(SUM(G86:G87)=2, "Compare the new 2021 HDIS baseline data to the HHAP-3 performance target for 2021 to see if you are on-track to achieve your HHAP-3 goal. Consider how this new data informs your 2025 HHAP-4 goal.", "")</f>
        <v/>
      </c>
      <c r="N53" s="159"/>
      <c r="O53" s="159"/>
      <c r="P53" s="20"/>
      <c r="Q53" s="19"/>
      <c r="U53" s="20"/>
    </row>
    <row r="54" spans="2:28" ht="8.25" customHeight="1" thickBot="1" x14ac:dyDescent="0.3">
      <c r="B54" s="158"/>
      <c r="L54" s="170" t="s">
        <v>114</v>
      </c>
      <c r="M54" s="159"/>
      <c r="N54" s="159"/>
      <c r="O54" s="159"/>
      <c r="P54" s="20"/>
      <c r="Q54" s="19"/>
      <c r="U54" s="20"/>
    </row>
    <row r="55" spans="2:28" ht="8.25" customHeight="1" x14ac:dyDescent="0.25">
      <c r="B55" s="158"/>
      <c r="H55" s="112"/>
      <c r="I55" s="113"/>
      <c r="J55" s="113"/>
      <c r="K55" s="113"/>
      <c r="L55" s="171"/>
      <c r="M55" s="159"/>
      <c r="N55" s="159"/>
      <c r="O55" s="159"/>
      <c r="P55" s="20"/>
      <c r="Q55" s="19"/>
      <c r="U55" s="20"/>
    </row>
    <row r="56" spans="2:28" x14ac:dyDescent="0.25">
      <c r="B56" s="158"/>
      <c r="G56" s="109"/>
      <c r="M56" s="159"/>
      <c r="N56" s="159"/>
      <c r="O56" s="159"/>
      <c r="P56" s="20"/>
      <c r="Q56" s="19"/>
      <c r="U56" s="20"/>
    </row>
    <row r="57" spans="2:28" ht="15.75" thickBot="1" x14ac:dyDescent="0.3">
      <c r="B57" s="158"/>
      <c r="D57" s="14" t="s">
        <v>0</v>
      </c>
      <c r="E57" s="14" t="s">
        <v>1</v>
      </c>
      <c r="F57" s="14" t="s">
        <v>2</v>
      </c>
      <c r="G57" s="111" t="s">
        <v>3</v>
      </c>
      <c r="H57" s="14" t="s">
        <v>4</v>
      </c>
      <c r="I57" s="14" t="s">
        <v>5</v>
      </c>
      <c r="J57" s="14" t="s">
        <v>6</v>
      </c>
      <c r="K57" s="14" t="s">
        <v>7</v>
      </c>
      <c r="L57" s="1"/>
      <c r="M57" s="159"/>
      <c r="N57" s="159"/>
      <c r="O57" s="159"/>
      <c r="P57" s="20"/>
      <c r="Q57" s="19"/>
      <c r="U57" s="20"/>
      <c r="Y57" s="10" t="s">
        <v>11</v>
      </c>
      <c r="Z57" s="10" t="s">
        <v>121</v>
      </c>
      <c r="AA57" s="10" t="s">
        <v>31</v>
      </c>
    </row>
    <row r="58" spans="2:28" ht="15.75" thickBot="1" x14ac:dyDescent="0.3">
      <c r="B58" s="34"/>
      <c r="D58" s="136"/>
      <c r="E58" s="136"/>
      <c r="F58" s="137"/>
      <c r="G58" s="138"/>
      <c r="H58" s="143" t="str">
        <f>IF($G$86=1, G58+$G$84, "")</f>
        <v/>
      </c>
      <c r="I58" s="144" t="str">
        <f>IF($G$86=1, H58+$G$84, "")</f>
        <v/>
      </c>
      <c r="J58" s="144" t="str">
        <f>IF($G$86=1, I58+$G$84, "")</f>
        <v/>
      </c>
      <c r="K58" s="144" t="str">
        <f>IF($G$86=1, J58+$G$84, "")</f>
        <v/>
      </c>
      <c r="L58" s="16"/>
      <c r="M58" s="159"/>
      <c r="N58" s="159"/>
      <c r="O58" s="159"/>
      <c r="P58" s="20"/>
      <c r="Q58" s="19"/>
      <c r="U58" s="20"/>
      <c r="W58" s="10" t="s">
        <v>13</v>
      </c>
      <c r="X58" s="10"/>
      <c r="Y58" s="147"/>
      <c r="Z58" s="147"/>
      <c r="AA58" s="147"/>
      <c r="AB58" s="147"/>
    </row>
    <row r="59" spans="2:28" x14ac:dyDescent="0.25">
      <c r="B59" s="34"/>
      <c r="D59" s="172" t="s">
        <v>8</v>
      </c>
      <c r="E59" s="172"/>
      <c r="F59" s="172"/>
      <c r="G59" s="173"/>
      <c r="H59" s="172" t="s">
        <v>9</v>
      </c>
      <c r="I59" s="172"/>
      <c r="J59" s="172"/>
      <c r="K59" s="172"/>
      <c r="L59" s="72"/>
      <c r="M59" s="159"/>
      <c r="N59" s="159"/>
      <c r="O59" s="159"/>
      <c r="P59" s="20"/>
      <c r="Q59" s="19"/>
      <c r="U59" s="20"/>
      <c r="W59" s="10"/>
      <c r="X59" s="134" t="s">
        <v>0</v>
      </c>
      <c r="Y59" s="145" t="e">
        <f>IF($G$79=1,D17,NA())</f>
        <v>#N/A</v>
      </c>
      <c r="Z59" s="145"/>
      <c r="AA59" s="145"/>
    </row>
    <row r="60" spans="2:28" x14ac:dyDescent="0.25">
      <c r="B60" s="35"/>
      <c r="C60" s="4"/>
      <c r="D60" s="4"/>
      <c r="E60" s="4"/>
      <c r="F60" s="4"/>
      <c r="G60" s="128"/>
      <c r="H60" s="4"/>
      <c r="I60" s="4"/>
      <c r="J60" s="4"/>
      <c r="K60" s="4"/>
      <c r="L60" s="4"/>
      <c r="M60" s="4"/>
      <c r="N60" s="4"/>
      <c r="O60" s="4"/>
      <c r="P60" s="38"/>
      <c r="Q60" s="19"/>
      <c r="U60" s="20"/>
      <c r="W60" s="10"/>
      <c r="X60" s="134" t="s">
        <v>1</v>
      </c>
      <c r="Y60" s="145" t="e">
        <f>IF($G$79=1,E17,NA())</f>
        <v>#N/A</v>
      </c>
      <c r="Z60" s="145"/>
      <c r="AA60" s="145"/>
    </row>
    <row r="61" spans="2:28" ht="14.25" customHeight="1" x14ac:dyDescent="0.25">
      <c r="B61" s="29"/>
      <c r="C61" s="17"/>
      <c r="D61" s="17"/>
      <c r="E61" s="17"/>
      <c r="F61" s="17"/>
      <c r="G61" s="108"/>
      <c r="H61" s="17"/>
      <c r="I61" s="17"/>
      <c r="J61" s="17"/>
      <c r="L61" s="126"/>
      <c r="M61" s="126"/>
      <c r="N61" s="126"/>
      <c r="O61" s="126"/>
      <c r="P61" s="18"/>
      <c r="Q61" s="19"/>
      <c r="U61" s="20"/>
      <c r="W61" s="10"/>
      <c r="X61" s="134" t="s">
        <v>2</v>
      </c>
      <c r="Y61" s="145" t="e">
        <f>IF($G$79=1,F17,NA())</f>
        <v>#N/A</v>
      </c>
      <c r="Z61" s="145" t="e">
        <f>IF(SUM($G$79:$G$80)=2, Y61, NA())</f>
        <v>#N/A</v>
      </c>
      <c r="AA61" s="145"/>
    </row>
    <row r="62" spans="2:28" x14ac:dyDescent="0.25">
      <c r="B62" s="158" t="s">
        <v>94</v>
      </c>
      <c r="D62" s="41" t="s">
        <v>98</v>
      </c>
      <c r="G62" s="109"/>
      <c r="K62" s="127"/>
      <c r="L62" s="127"/>
      <c r="M62" s="127"/>
      <c r="N62" s="127"/>
      <c r="O62" s="127"/>
      <c r="P62" s="20"/>
      <c r="Q62" s="19"/>
      <c r="U62" s="20"/>
      <c r="W62" s="10"/>
      <c r="X62" s="134" t="s">
        <v>3</v>
      </c>
      <c r="Y62" s="145" t="e">
        <f>IF($G$79=1,G17,NA())</f>
        <v>#N/A</v>
      </c>
      <c r="Z62" s="145" t="e">
        <f>IF(SUM($G$79:$G$80)=2, G24, NA())</f>
        <v>#N/A</v>
      </c>
      <c r="AA62" s="145" t="e">
        <f>IF(SUM($G$79:$G$81)=3, Y62, NA())</f>
        <v>#N/A</v>
      </c>
    </row>
    <row r="63" spans="2:28" x14ac:dyDescent="0.25">
      <c r="B63" s="158"/>
      <c r="D63" s="12"/>
      <c r="G63" s="109"/>
      <c r="I63" s="2"/>
      <c r="J63" s="2"/>
      <c r="K63" s="127"/>
      <c r="L63" s="127"/>
      <c r="N63" s="127"/>
      <c r="O63" s="127"/>
      <c r="P63" s="20"/>
      <c r="Q63" s="19"/>
      <c r="U63" s="20"/>
      <c r="W63" s="10"/>
      <c r="X63" s="134" t="s">
        <v>4</v>
      </c>
      <c r="Y63" s="145"/>
      <c r="Z63" s="145" t="e">
        <f>IF(SUM($G$79:$G$80)=2, H24, NA())</f>
        <v>#N/A</v>
      </c>
      <c r="AA63" s="145" t="e">
        <f>IF(SUM($G$79:$G$81)=3, H31, NA())</f>
        <v>#N/A</v>
      </c>
    </row>
    <row r="64" spans="2:28" ht="15.75" thickBot="1" x14ac:dyDescent="0.3">
      <c r="B64" s="158"/>
      <c r="G64" s="110" t="s">
        <v>3</v>
      </c>
      <c r="H64" s="14" t="s">
        <v>4</v>
      </c>
      <c r="I64" s="14" t="s">
        <v>5</v>
      </c>
      <c r="J64" s="1" t="s">
        <v>6</v>
      </c>
      <c r="K64" s="127"/>
      <c r="L64" s="127"/>
      <c r="M64" s="127"/>
      <c r="N64" s="127"/>
      <c r="O64" s="127"/>
      <c r="P64" s="20"/>
      <c r="Q64" s="19"/>
      <c r="U64" s="20"/>
      <c r="W64" s="10"/>
      <c r="X64" s="134" t="s">
        <v>5</v>
      </c>
      <c r="Y64" s="145"/>
      <c r="Z64" s="145" t="e">
        <f>IF(SUM($G$79:$G$80)=2, I24, NA())</f>
        <v>#N/A</v>
      </c>
      <c r="AA64" s="145" t="e">
        <f>IF(SUM($G$79:$G$81)=3, I31, NA())</f>
        <v>#N/A</v>
      </c>
    </row>
    <row r="65" spans="2:27" ht="15.75" thickBot="1" x14ac:dyDescent="0.3">
      <c r="B65" s="34"/>
      <c r="D65" s="36" t="s">
        <v>16</v>
      </c>
      <c r="E65" s="6"/>
      <c r="F65" s="6"/>
      <c r="G65" s="140" t="str">
        <f>IF(SUM(G86:G87)=2,(($J$65-$F$58)/4)+F58, "")</f>
        <v/>
      </c>
      <c r="H65" s="141" t="str">
        <f>IF(SUM(G86:G87)=2,(($J$65-$F$58)/4)+G65, "")</f>
        <v/>
      </c>
      <c r="I65" s="142" t="str">
        <f>IF(SUM(G86:G87)=2,(($J$65-$F$58)/4)+H65, "")</f>
        <v/>
      </c>
      <c r="J65" s="140" t="str">
        <f>IF(G87=1, D50, "")</f>
        <v/>
      </c>
      <c r="K65" s="129"/>
      <c r="L65" s="115"/>
      <c r="P65" s="20"/>
      <c r="Q65" s="19"/>
      <c r="U65" s="20"/>
      <c r="W65" s="10"/>
      <c r="X65" s="134" t="s">
        <v>6</v>
      </c>
      <c r="Y65" s="145"/>
      <c r="Z65" s="145" t="e">
        <f>IF(SUM($G$79:$G$80)=2, J24, NA())</f>
        <v>#N/A</v>
      </c>
      <c r="AA65" s="145" t="e">
        <f>IF(SUM($G$79:$G$81)=3, J31, NA())</f>
        <v>#N/A</v>
      </c>
    </row>
    <row r="66" spans="2:27" ht="36" x14ac:dyDescent="0.25">
      <c r="B66" s="34"/>
      <c r="D66" s="155" t="str">
        <f>IF(SUM(G86:G87)=2, "To achieve this goal, you anticipated an average annual change of "&amp;ROUND((J65-F58)/4, 0)&amp;" between baseline year '20 and HHAP-3 goal setting year '24.", "")</f>
        <v/>
      </c>
      <c r="E66" s="155"/>
      <c r="F66" s="155"/>
      <c r="G66" s="156"/>
      <c r="H66" s="155"/>
      <c r="I66" s="157"/>
      <c r="J66" s="103" t="s">
        <v>19</v>
      </c>
      <c r="L66" s="130"/>
      <c r="P66" s="20"/>
      <c r="Q66" s="19"/>
      <c r="U66" s="20"/>
      <c r="W66" s="10"/>
      <c r="X66" s="134" t="s">
        <v>7</v>
      </c>
      <c r="Y66" s="145"/>
      <c r="Z66" s="145"/>
      <c r="AA66" s="145" t="e">
        <f>IF(SUM($G$79:$G$81)=3, K31, NA())</f>
        <v>#N/A</v>
      </c>
    </row>
    <row r="67" spans="2:27" x14ac:dyDescent="0.25">
      <c r="B67" s="35"/>
      <c r="C67" s="4"/>
      <c r="D67" s="4"/>
      <c r="E67" s="4"/>
      <c r="F67" s="4"/>
      <c r="G67" s="4"/>
      <c r="H67" s="4"/>
      <c r="I67" s="4"/>
      <c r="J67" s="4"/>
      <c r="K67" s="86"/>
      <c r="L67" s="131"/>
      <c r="M67" s="86"/>
      <c r="N67" s="86"/>
      <c r="O67" s="4"/>
      <c r="P67" s="38"/>
      <c r="Q67" s="19"/>
      <c r="U67" s="20"/>
      <c r="W67" s="10"/>
      <c r="X67" s="10"/>
      <c r="Y67" s="145"/>
      <c r="Z67" s="145"/>
      <c r="AA67" s="145"/>
    </row>
    <row r="68" spans="2:27" x14ac:dyDescent="0.25">
      <c r="B68" s="29"/>
      <c r="C68" s="17"/>
      <c r="D68" s="17"/>
      <c r="E68" s="17"/>
      <c r="F68" s="17"/>
      <c r="G68" s="17"/>
      <c r="H68" s="17"/>
      <c r="I68" s="17"/>
      <c r="J68" s="17"/>
      <c r="K68" s="87"/>
      <c r="L68" s="132"/>
      <c r="M68" s="87"/>
      <c r="N68" s="87"/>
      <c r="O68" s="17"/>
      <c r="P68" s="18"/>
      <c r="Q68" s="19"/>
      <c r="U68" s="20"/>
      <c r="W68" s="10" t="str">
        <f>IF(D42="", "Subpopulation", D42)</f>
        <v>Subpopulation</v>
      </c>
      <c r="X68" s="10"/>
      <c r="Y68" s="145"/>
      <c r="Z68" s="145"/>
      <c r="AA68" s="145"/>
    </row>
    <row r="69" spans="2:27" ht="15" customHeight="1" x14ac:dyDescent="0.25">
      <c r="B69" s="158" t="s">
        <v>95</v>
      </c>
      <c r="D69" s="12" t="s">
        <v>28</v>
      </c>
      <c r="L69" s="109"/>
      <c r="M69" s="159" t="str">
        <f>IFERROR(IF(SUM(G87:G88)=2,"The 2025 goal represents a "&amp;ROUND(ABS(K72-J65)*100, 2)&amp;IF(G89&lt;0, "% point decrease", IF(G89&gt;0, "% point increase", "% point change"))&amp;" relative to your 2024 goal. Please describe local efforts underway or other community factors that will justify this change in the narrative section of 'TBL. 4' in the HHAP-4 data tables file.", ""),"")</f>
        <v/>
      </c>
      <c r="N69" s="159"/>
      <c r="O69" s="159"/>
      <c r="P69" s="20"/>
      <c r="Q69" s="19"/>
      <c r="S69" s="71"/>
      <c r="T69" s="71"/>
      <c r="U69" s="20"/>
      <c r="W69" s="10"/>
      <c r="X69" s="134" t="s">
        <v>0</v>
      </c>
      <c r="Y69" s="145" t="e">
        <f>IF($G$86=1,D58,NA())</f>
        <v>#N/A</v>
      </c>
      <c r="Z69" s="145"/>
      <c r="AA69" s="145"/>
    </row>
    <row r="70" spans="2:27" ht="14.25" customHeight="1" x14ac:dyDescent="0.25">
      <c r="B70" s="158"/>
      <c r="L70" s="109"/>
      <c r="M70" s="159"/>
      <c r="N70" s="159"/>
      <c r="O70" s="159"/>
      <c r="P70" s="20"/>
      <c r="Q70" s="19"/>
      <c r="R70" s="160"/>
      <c r="S70" s="160"/>
      <c r="T70" s="160"/>
      <c r="U70" s="20"/>
      <c r="W70" s="10"/>
      <c r="X70" s="134" t="s">
        <v>1</v>
      </c>
      <c r="Y70" s="145" t="e">
        <f>IF($G$86=1,E58,NA())</f>
        <v>#N/A</v>
      </c>
      <c r="Z70" s="145"/>
      <c r="AA70" s="145"/>
    </row>
    <row r="71" spans="2:27" ht="14.25" customHeight="1" thickBot="1" x14ac:dyDescent="0.3">
      <c r="B71" s="158"/>
      <c r="H71" s="14" t="s">
        <v>4</v>
      </c>
      <c r="I71" s="14" t="s">
        <v>5</v>
      </c>
      <c r="J71" s="14" t="s">
        <v>6</v>
      </c>
      <c r="K71" s="1" t="s">
        <v>7</v>
      </c>
      <c r="L71" s="133"/>
      <c r="M71" s="159"/>
      <c r="N71" s="159"/>
      <c r="O71" s="159"/>
      <c r="P71" s="20"/>
      <c r="Q71" s="19"/>
      <c r="R71" s="160"/>
      <c r="S71" s="160"/>
      <c r="T71" s="160"/>
      <c r="U71" s="20"/>
      <c r="W71" s="10"/>
      <c r="X71" s="134" t="s">
        <v>2</v>
      </c>
      <c r="Y71" s="145" t="e">
        <f>IF($G$86=1,F58,NA())</f>
        <v>#N/A</v>
      </c>
      <c r="Z71" s="145" t="e">
        <f>IF(SUM($G$86:$G$87)=2, Y71, NA())</f>
        <v>#N/A</v>
      </c>
      <c r="AA71" s="145"/>
    </row>
    <row r="72" spans="2:27" ht="15" customHeight="1" thickBot="1" x14ac:dyDescent="0.3">
      <c r="B72" s="158"/>
      <c r="D72" s="36" t="s">
        <v>18</v>
      </c>
      <c r="E72" s="7"/>
      <c r="F72" s="7"/>
      <c r="G72" s="7"/>
      <c r="H72" s="145" t="str">
        <f>IF(SUM($G$88, $G$86)=2, G58+$G$85, "")</f>
        <v/>
      </c>
      <c r="I72" s="145" t="str">
        <f>IF(SUM($G$86, $G$88)=2, H72+$G$85, "")</f>
        <v/>
      </c>
      <c r="J72" s="142" t="str">
        <f>IF(SUM($G$86, $G$88)=2, I72+$G$85, "")</f>
        <v/>
      </c>
      <c r="K72" s="139"/>
      <c r="L72" s="74"/>
      <c r="M72" s="159"/>
      <c r="N72" s="159"/>
      <c r="O72" s="159"/>
      <c r="P72" s="20"/>
      <c r="Q72" s="19"/>
      <c r="R72" s="160"/>
      <c r="S72" s="160"/>
      <c r="T72" s="160"/>
      <c r="U72" s="20"/>
      <c r="W72" s="10"/>
      <c r="X72" s="134" t="s">
        <v>3</v>
      </c>
      <c r="Y72" s="145" t="e">
        <f>IF($G$86=1,G58,NA())</f>
        <v>#N/A</v>
      </c>
      <c r="Z72" s="145" t="e">
        <f>IF(SUM($G$86:$G$87)=2, G65, NA())</f>
        <v>#N/A</v>
      </c>
      <c r="AA72" s="145" t="e">
        <f>IF(SUM(G86,G88)=2, Y72, NA())</f>
        <v>#N/A</v>
      </c>
    </row>
    <row r="73" spans="2:27" ht="36" x14ac:dyDescent="0.25">
      <c r="B73" s="34"/>
      <c r="D73" s="155" t="str">
        <f>IF(SUM(G86,G88)=2, "To achieve this goal, anticipate an average annual change of "&amp;ROUND((K72-G58)/4, 0)&amp;" between baseline year '21 and HHAP-4 goal setting year '25.", "")</f>
        <v/>
      </c>
      <c r="E73" s="155"/>
      <c r="F73" s="155"/>
      <c r="G73" s="155"/>
      <c r="H73" s="155"/>
      <c r="I73" s="155"/>
      <c r="J73" s="157"/>
      <c r="K73" s="103" t="s">
        <v>17</v>
      </c>
      <c r="L73" s="73"/>
      <c r="M73" s="159"/>
      <c r="N73" s="159"/>
      <c r="O73" s="159"/>
      <c r="P73" s="20"/>
      <c r="Q73" s="19"/>
      <c r="R73" s="160"/>
      <c r="S73" s="160"/>
      <c r="T73" s="160"/>
      <c r="U73" s="20"/>
      <c r="W73" s="10"/>
      <c r="X73" s="134" t="s">
        <v>4</v>
      </c>
      <c r="Y73" s="145"/>
      <c r="Z73" s="145" t="e">
        <f>IF(SUM($G$86:$G$87)=2, H65, NA())</f>
        <v>#N/A</v>
      </c>
      <c r="AA73" s="145" t="e">
        <f>IF(SUM(G86,G88)=2, H72, NA())</f>
        <v>#N/A</v>
      </c>
    </row>
    <row r="74" spans="2:27" x14ac:dyDescent="0.25">
      <c r="B74" s="3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  <c r="Q74" s="23"/>
      <c r="R74" s="4"/>
      <c r="S74" s="4"/>
      <c r="T74" s="4"/>
      <c r="U74" s="38"/>
      <c r="W74" s="10"/>
      <c r="X74" s="134" t="s">
        <v>5</v>
      </c>
      <c r="Y74" s="145"/>
      <c r="Z74" s="145" t="e">
        <f>IF(SUM($G$86:$G$87)=2, I65, NA())</f>
        <v>#N/A</v>
      </c>
      <c r="AA74" s="145" t="e">
        <f>IF(SUM(G86,G88)=2, I72, NA())</f>
        <v>#N/A</v>
      </c>
    </row>
    <row r="75" spans="2:27" x14ac:dyDescent="0.25">
      <c r="W75" s="10"/>
      <c r="X75" s="134" t="s">
        <v>6</v>
      </c>
      <c r="Y75" s="145"/>
      <c r="Z75" s="145" t="e">
        <f>IF(SUM($G$86:$G$87)=2, J65, NA())</f>
        <v>#N/A</v>
      </c>
      <c r="AA75" s="145" t="e">
        <f>IF(SUM(G86,G88)=2, J72, NA())</f>
        <v>#N/A</v>
      </c>
    </row>
    <row r="76" spans="2:27" x14ac:dyDescent="0.25">
      <c r="W76" s="10"/>
      <c r="X76" s="134" t="s">
        <v>7</v>
      </c>
      <c r="Y76" s="145"/>
      <c r="Z76" s="145"/>
      <c r="AA76" s="145" t="e">
        <f>IF(SUM(G86,G88)=2, K72, NA())</f>
        <v>#N/A</v>
      </c>
    </row>
    <row r="77" spans="2:27" hidden="1" x14ac:dyDescent="0.25">
      <c r="B77" s="153" t="s">
        <v>103</v>
      </c>
      <c r="C77" s="153"/>
      <c r="D77" s="153"/>
      <c r="E77" s="153"/>
      <c r="F77" s="153"/>
      <c r="G77" s="77" t="str">
        <f>IF(G79=1, (G17-D17)/3, "")</f>
        <v/>
      </c>
      <c r="X77" s="34" t="s">
        <v>120</v>
      </c>
      <c r="Y77" s="147"/>
      <c r="Z77" s="147"/>
      <c r="AA77" s="147"/>
    </row>
    <row r="78" spans="2:27" hidden="1" x14ac:dyDescent="0.25">
      <c r="B78" s="153" t="s">
        <v>107</v>
      </c>
      <c r="C78" s="153"/>
      <c r="D78" s="153"/>
      <c r="E78" s="153"/>
      <c r="F78" s="153"/>
      <c r="G78" s="78" t="str">
        <f>IF(SUM(G79,G81)=2, (K31-G17)/4, "")</f>
        <v/>
      </c>
    </row>
    <row r="79" spans="2:27" hidden="1" x14ac:dyDescent="0.25">
      <c r="B79" s="153" t="s">
        <v>57</v>
      </c>
      <c r="C79" s="153"/>
      <c r="D79" s="153"/>
      <c r="E79" s="153"/>
      <c r="F79" s="153"/>
      <c r="G79" s="79">
        <f>IF(OR(D17="",E17="",F17="",G17=""),0,1)</f>
        <v>0</v>
      </c>
    </row>
    <row r="80" spans="2:27" hidden="1" x14ac:dyDescent="0.25">
      <c r="B80" s="153" t="s">
        <v>58</v>
      </c>
      <c r="C80" s="153"/>
      <c r="D80" s="153"/>
      <c r="E80" s="153"/>
      <c r="F80" s="153"/>
      <c r="G80" s="79">
        <f>IF(J24="", 0, 1)</f>
        <v>0</v>
      </c>
    </row>
    <row r="81" spans="2:7" hidden="1" x14ac:dyDescent="0.25">
      <c r="B81" s="154" t="s">
        <v>59</v>
      </c>
      <c r="C81" s="154"/>
      <c r="D81" s="154"/>
      <c r="E81" s="154"/>
      <c r="F81" s="154"/>
      <c r="G81" s="79">
        <f>IF(K31="", 0, 1)</f>
        <v>0</v>
      </c>
    </row>
    <row r="82" spans="2:7" hidden="1" x14ac:dyDescent="0.25">
      <c r="B82" s="153" t="s">
        <v>118</v>
      </c>
      <c r="C82" s="153"/>
      <c r="D82" s="153"/>
      <c r="E82" s="153"/>
      <c r="F82" s="153"/>
      <c r="G82" s="98" t="str">
        <f>IF(SUM(G80:G81)=2,(K31-J24)/J24, "")</f>
        <v/>
      </c>
    </row>
    <row r="83" spans="2:7" hidden="1" x14ac:dyDescent="0.25">
      <c r="B83" s="82"/>
      <c r="C83" s="82"/>
      <c r="D83" s="82"/>
      <c r="E83" s="82"/>
      <c r="F83" s="82"/>
    </row>
    <row r="84" spans="2:7" hidden="1" x14ac:dyDescent="0.25">
      <c r="B84" s="153" t="s">
        <v>96</v>
      </c>
      <c r="C84" s="153"/>
      <c r="D84" s="153"/>
      <c r="E84" s="153"/>
      <c r="F84" s="153"/>
      <c r="G84" s="80" t="str">
        <f>IF(G86=1, (G58-D58)/3, "")</f>
        <v/>
      </c>
    </row>
    <row r="85" spans="2:7" hidden="1" x14ac:dyDescent="0.25">
      <c r="B85" s="153" t="s">
        <v>108</v>
      </c>
      <c r="C85" s="153"/>
      <c r="D85" s="153"/>
      <c r="E85" s="153"/>
      <c r="F85" s="153"/>
      <c r="G85" s="80" t="str">
        <f>IF(SUM(G86,G88)=2, (K72-G58)/4, "")</f>
        <v/>
      </c>
    </row>
    <row r="86" spans="2:7" hidden="1" x14ac:dyDescent="0.25">
      <c r="B86" s="153" t="s">
        <v>60</v>
      </c>
      <c r="C86" s="153"/>
      <c r="D86" s="153"/>
      <c r="E86" s="153"/>
      <c r="F86" s="153"/>
      <c r="G86" s="81">
        <f>IF(OR(D58="",E58="",F58="",G58=""),0,1)</f>
        <v>0</v>
      </c>
    </row>
    <row r="87" spans="2:7" hidden="1" x14ac:dyDescent="0.25">
      <c r="B87" s="153" t="s">
        <v>58</v>
      </c>
      <c r="C87" s="153"/>
      <c r="D87" s="153"/>
      <c r="E87" s="153"/>
      <c r="F87" s="153"/>
      <c r="G87" s="81">
        <f>IF(AND(D47="Yes", ISBLANK(D50)=FALSE), 1, 0)</f>
        <v>0</v>
      </c>
    </row>
    <row r="88" spans="2:7" hidden="1" x14ac:dyDescent="0.25">
      <c r="B88" s="154" t="s">
        <v>97</v>
      </c>
      <c r="C88" s="154"/>
      <c r="D88" s="154"/>
      <c r="E88" s="154"/>
      <c r="F88" s="154"/>
      <c r="G88" s="81">
        <f>IF(K72="", 0, 1)</f>
        <v>0</v>
      </c>
    </row>
    <row r="89" spans="2:7" hidden="1" x14ac:dyDescent="0.25">
      <c r="B89" s="153" t="s">
        <v>118</v>
      </c>
      <c r="C89" s="153"/>
      <c r="D89" s="153"/>
      <c r="E89" s="153"/>
      <c r="F89" s="153"/>
      <c r="G89" s="98" t="str">
        <f>IF(SUM(G87:G88)=2,(K72-J65)/J65, "")</f>
        <v/>
      </c>
    </row>
  </sheetData>
  <sheetProtection sheet="1" objects="1" scenarios="1"/>
  <mergeCells count="46">
    <mergeCell ref="R70:T73"/>
    <mergeCell ref="D73:J73"/>
    <mergeCell ref="B62:B64"/>
    <mergeCell ref="B87:F87"/>
    <mergeCell ref="B88:F88"/>
    <mergeCell ref="D66:I66"/>
    <mergeCell ref="B69:B72"/>
    <mergeCell ref="M69:O73"/>
    <mergeCell ref="B89:F89"/>
    <mergeCell ref="B77:F77"/>
    <mergeCell ref="B78:F78"/>
    <mergeCell ref="B79:F79"/>
    <mergeCell ref="B80:F80"/>
    <mergeCell ref="B81:F81"/>
    <mergeCell ref="B82:F82"/>
    <mergeCell ref="B84:F84"/>
    <mergeCell ref="B85:F85"/>
    <mergeCell ref="B86:F86"/>
    <mergeCell ref="C37:U37"/>
    <mergeCell ref="B53:B57"/>
    <mergeCell ref="L54:L55"/>
    <mergeCell ref="D59:G59"/>
    <mergeCell ref="H59:K59"/>
    <mergeCell ref="M53:O59"/>
    <mergeCell ref="B41:B42"/>
    <mergeCell ref="Q41:U41"/>
    <mergeCell ref="D42:K42"/>
    <mergeCell ref="D44:K44"/>
    <mergeCell ref="E47:N48"/>
    <mergeCell ref="B35:B37"/>
    <mergeCell ref="C35:U36"/>
    <mergeCell ref="B6:U6"/>
    <mergeCell ref="B7:U7"/>
    <mergeCell ref="B8:U8"/>
    <mergeCell ref="B9:U9"/>
    <mergeCell ref="B13:B14"/>
    <mergeCell ref="Q13:U13"/>
    <mergeCell ref="L14:L15"/>
    <mergeCell ref="B28:B31"/>
    <mergeCell ref="M28:O32"/>
    <mergeCell ref="D32:J32"/>
    <mergeCell ref="D18:G18"/>
    <mergeCell ref="H18:K18"/>
    <mergeCell ref="M13:O18"/>
    <mergeCell ref="B21:B23"/>
    <mergeCell ref="D25:I25"/>
  </mergeCells>
  <conditionalFormatting sqref="D49">
    <cfRule type="expression" dxfId="45" priority="23">
      <formula>$D$47="Yes"</formula>
    </cfRule>
  </conditionalFormatting>
  <conditionalFormatting sqref="D44:K44">
    <cfRule type="expression" dxfId="44" priority="22">
      <formula>$D$42="Other"</formula>
    </cfRule>
  </conditionalFormatting>
  <conditionalFormatting sqref="D44">
    <cfRule type="expression" dxfId="43" priority="21">
      <formula>$D$42&lt;&gt;"Other"</formula>
    </cfRule>
  </conditionalFormatting>
  <conditionalFormatting sqref="C35:U36">
    <cfRule type="expression" dxfId="42" priority="20">
      <formula>SUM($G$79:$G$81)=3</formula>
    </cfRule>
  </conditionalFormatting>
  <conditionalFormatting sqref="C37:U37">
    <cfRule type="expression" dxfId="41" priority="19">
      <formula>SUM($G$79:$G$81)=3</formula>
    </cfRule>
  </conditionalFormatting>
  <conditionalFormatting sqref="B35">
    <cfRule type="expression" dxfId="40" priority="18">
      <formula>SUM($G$79:$G$81)=3</formula>
    </cfRule>
  </conditionalFormatting>
  <conditionalFormatting sqref="D50">
    <cfRule type="expression" dxfId="39" priority="17">
      <formula>$D$47="Yes"</formula>
    </cfRule>
  </conditionalFormatting>
  <conditionalFormatting sqref="G17 G24">
    <cfRule type="expression" dxfId="38" priority="16">
      <formula>SUM($G$79:$G$80)&lt;&gt;2</formula>
    </cfRule>
  </conditionalFormatting>
  <conditionalFormatting sqref="D18:G23">
    <cfRule type="expression" dxfId="37" priority="15">
      <formula>SUM($G$79:$G$80)&lt;&gt;2</formula>
    </cfRule>
  </conditionalFormatting>
  <conditionalFormatting sqref="J24 K31">
    <cfRule type="expression" dxfId="36" priority="14">
      <formula>SUM($G$79:$G$81)&lt;&gt;3</formula>
    </cfRule>
  </conditionalFormatting>
  <conditionalFormatting sqref="K24:L24 L25:L30">
    <cfRule type="expression" dxfId="35" priority="13">
      <formula>SUM($G$79:$G$81)&lt;&gt;3</formula>
    </cfRule>
  </conditionalFormatting>
  <conditionalFormatting sqref="L26:L27">
    <cfRule type="expression" dxfId="34" priority="12">
      <formula>SUM($G$79:$G$81)&lt;&gt;3</formula>
    </cfRule>
  </conditionalFormatting>
  <conditionalFormatting sqref="L26">
    <cfRule type="expression" dxfId="33" priority="11">
      <formula>SUM($G$79:$G$81)&lt;&gt;3</formula>
    </cfRule>
  </conditionalFormatting>
  <conditionalFormatting sqref="G15:G16 H15:K15">
    <cfRule type="expression" dxfId="32" priority="10">
      <formula>SUM($G$79:$G$80)&lt;&gt;2</formula>
    </cfRule>
  </conditionalFormatting>
  <conditionalFormatting sqref="L14:L15">
    <cfRule type="expression" dxfId="31" priority="9">
      <formula>SUM($G$79:$G$80)=2</formula>
    </cfRule>
  </conditionalFormatting>
  <conditionalFormatting sqref="G58 G65">
    <cfRule type="expression" dxfId="30" priority="8">
      <formula>SUM($G$86:$G$87)&lt;&gt;2</formula>
    </cfRule>
  </conditionalFormatting>
  <conditionalFormatting sqref="D59:G64">
    <cfRule type="expression" dxfId="29" priority="7">
      <formula>SUM($G$86:$G$87)&lt;&gt;2</formula>
    </cfRule>
  </conditionalFormatting>
  <conditionalFormatting sqref="G55:G57">
    <cfRule type="expression" dxfId="28" priority="6">
      <formula>SUM($G$86:$G$87)&lt;&gt;2</formula>
    </cfRule>
  </conditionalFormatting>
  <conditionalFormatting sqref="H54:K55">
    <cfRule type="expression" dxfId="27" priority="5">
      <formula>SUM($G$86:$G$87)&lt;&gt;2</formula>
    </cfRule>
  </conditionalFormatting>
  <conditionalFormatting sqref="L54:L55">
    <cfRule type="expression" dxfId="26" priority="4">
      <formula>SUM($G$86:$G$87)=2</formula>
    </cfRule>
  </conditionalFormatting>
  <conditionalFormatting sqref="K72 J65">
    <cfRule type="expression" dxfId="25" priority="3">
      <formula>SUM($G$86:$G$88)&lt;&gt;3</formula>
    </cfRule>
  </conditionalFormatting>
  <conditionalFormatting sqref="K65:L65 L66:L71">
    <cfRule type="expression" dxfId="24" priority="2">
      <formula>SUM($G$86:$G$88)&lt;&gt;3</formula>
    </cfRule>
  </conditionalFormatting>
  <conditionalFormatting sqref="L67">
    <cfRule type="expression" dxfId="23" priority="1">
      <formula>SUM($G$86:$G$88)&lt;&gt;3</formula>
    </cfRule>
  </conditionalFormatting>
  <dataValidations count="2">
    <dataValidation type="list" allowBlank="1" showInputMessage="1" showErrorMessage="1" sqref="D47" xr:uid="{A24AA317-9338-4070-9239-4D098B584891}">
      <formula1>"Yes, No"</formula1>
    </dataValidation>
    <dataValidation type="decimal" operator="greaterThanOrEqual" allowBlank="1" showInputMessage="1" showErrorMessage="1" error="Must be a percentage greater than or equal to zero" sqref="K72 D58:G58 D50 K31 J24 D17:G17" xr:uid="{E9F78313-E2E9-4CF6-A55D-FF3B3C0ACAD7}">
      <formula1>0</formula1>
    </dataValidation>
  </dataValidations>
  <hyperlinks>
    <hyperlink ref="C37" r:id="rId1" xr:uid="{F050918E-9079-45D8-8986-6064C0B0920F}"/>
  </hyperlinks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EAEB65-08C4-44B0-86CE-B407A37D5F50}">
          <x14:formula1>
            <xm:f>Subpopulations!$A:$A</xm:f>
          </x14:formula1>
          <xm:sqref>D42:K42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FF05-8A0D-4267-A7A7-993A5D4B443D}">
  <sheetPr>
    <tabColor theme="4"/>
  </sheetPr>
  <dimension ref="B2:AE89"/>
  <sheetViews>
    <sheetView showGridLines="0" zoomScaleNormal="100" workbookViewId="0">
      <selection activeCell="F17" sqref="F17"/>
    </sheetView>
  </sheetViews>
  <sheetFormatPr defaultRowHeight="15" x14ac:dyDescent="0.25"/>
  <cols>
    <col min="1" max="1" width="2.6640625" customWidth="1"/>
    <col min="2" max="2" width="6.21875" customWidth="1"/>
    <col min="3" max="3" width="2.6640625" customWidth="1"/>
    <col min="4" max="11" width="10" customWidth="1"/>
    <col min="12" max="12" width="3.21875" customWidth="1"/>
    <col min="13" max="14" width="12.77734375" customWidth="1"/>
    <col min="15" max="15" width="2.44140625" customWidth="1"/>
    <col min="16" max="17" width="2.6640625" customWidth="1"/>
    <col min="18" max="20" width="24.33203125" customWidth="1"/>
    <col min="21" max="21" width="2.6640625" customWidth="1"/>
    <col min="22" max="22" width="6.44140625" customWidth="1"/>
    <col min="23" max="23" width="24.33203125" hidden="1" customWidth="1"/>
    <col min="24" max="31" width="8.88671875" hidden="1" customWidth="1"/>
  </cols>
  <sheetData>
    <row r="2" spans="2:31" ht="20.25" x14ac:dyDescent="0.3">
      <c r="B2" s="11" t="s">
        <v>14</v>
      </c>
      <c r="C2" s="11"/>
      <c r="D2" s="11"/>
    </row>
    <row r="3" spans="2:31" ht="15.75" x14ac:dyDescent="0.25">
      <c r="B3" s="150" t="s">
        <v>133</v>
      </c>
      <c r="C3" s="151"/>
      <c r="D3" s="151"/>
    </row>
    <row r="4" spans="2:31" ht="15.75" x14ac:dyDescent="0.25">
      <c r="B4" s="152" t="s">
        <v>134</v>
      </c>
      <c r="C4" s="13"/>
      <c r="D4" s="1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31" ht="15.75" x14ac:dyDescent="0.25">
      <c r="D5" s="5"/>
    </row>
    <row r="6" spans="2:31" ht="15.75" customHeight="1" x14ac:dyDescent="0.25">
      <c r="B6" s="177" t="s">
        <v>124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</row>
    <row r="7" spans="2:31" s="96" customFormat="1" ht="20.25" customHeight="1" x14ac:dyDescent="0.25">
      <c r="B7" s="180" t="s">
        <v>128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</row>
    <row r="8" spans="2:31" s="96" customFormat="1" ht="20.25" customHeight="1" x14ac:dyDescent="0.25">
      <c r="B8" s="183" t="s">
        <v>117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/>
    </row>
    <row r="9" spans="2:31" s="96" customFormat="1" ht="20.25" customHeight="1" x14ac:dyDescent="0.25">
      <c r="B9" s="186" t="s">
        <v>136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8"/>
    </row>
    <row r="10" spans="2:31" ht="15.75" x14ac:dyDescent="0.25">
      <c r="D10" s="5"/>
    </row>
    <row r="11" spans="2:31" s="9" customFormat="1" ht="15.75" x14ac:dyDescent="0.25">
      <c r="B11" s="64" t="s">
        <v>13</v>
      </c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  <c r="Q11" s="67"/>
      <c r="R11" s="67"/>
      <c r="S11" s="67"/>
      <c r="T11" s="67"/>
      <c r="U11" s="68"/>
    </row>
    <row r="12" spans="2:31" x14ac:dyDescent="0.25">
      <c r="B12" s="29"/>
      <c r="C12" s="2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7"/>
      <c r="R12" s="44"/>
      <c r="S12" s="44"/>
      <c r="T12" s="44"/>
      <c r="U12" s="43"/>
    </row>
    <row r="13" spans="2:31" ht="15.75" x14ac:dyDescent="0.25">
      <c r="B13" s="158" t="s">
        <v>25</v>
      </c>
      <c r="C13" s="26"/>
      <c r="D13" s="41" t="s">
        <v>30</v>
      </c>
      <c r="M13" s="169" t="str">
        <f>IF(SUM(G79:G80)=2, "Compare the new 2021 HDIS baseline data to the HHAP-3 performance target for 2021 to see if you are on-track to achieve your HHAP-3 goal. Consider how this new data informs your 2025 HHAP-4 goal.", "")</f>
        <v/>
      </c>
      <c r="N13" s="169"/>
      <c r="O13" s="169"/>
      <c r="P13" s="20"/>
      <c r="Q13" s="161" t="s">
        <v>102</v>
      </c>
      <c r="R13" s="162"/>
      <c r="S13" s="162"/>
      <c r="T13" s="162"/>
      <c r="U13" s="163"/>
      <c r="W13" s="59" t="s">
        <v>10</v>
      </c>
      <c r="X13" s="4"/>
      <c r="Y13" s="4"/>
      <c r="Z13" s="4"/>
      <c r="AA13" s="4"/>
      <c r="AB13" s="4"/>
      <c r="AC13" s="4"/>
      <c r="AD13" s="4"/>
      <c r="AE13" s="4"/>
    </row>
    <row r="14" spans="2:31" ht="8.25" customHeight="1" thickBot="1" x14ac:dyDescent="0.3">
      <c r="B14" s="158"/>
      <c r="C14" s="19"/>
      <c r="D14" s="12"/>
      <c r="L14" s="189" t="s">
        <v>114</v>
      </c>
      <c r="M14" s="169"/>
      <c r="N14" s="169"/>
      <c r="O14" s="169"/>
      <c r="P14" s="125"/>
      <c r="U14" s="20"/>
    </row>
    <row r="15" spans="2:31" ht="8.25" customHeight="1" x14ac:dyDescent="0.25">
      <c r="B15" s="95"/>
      <c r="C15" s="19"/>
      <c r="D15" s="12"/>
      <c r="G15" s="109"/>
      <c r="H15" s="112"/>
      <c r="I15" s="113"/>
      <c r="J15" s="113"/>
      <c r="K15" s="113"/>
      <c r="L15" s="190"/>
      <c r="M15" s="169"/>
      <c r="N15" s="169"/>
      <c r="O15" s="169"/>
      <c r="P15" s="125"/>
      <c r="U15" s="20"/>
    </row>
    <row r="16" spans="2:31" ht="16.5" thickBot="1" x14ac:dyDescent="0.3">
      <c r="B16" s="28"/>
      <c r="C16" s="19"/>
      <c r="D16" s="14" t="s">
        <v>0</v>
      </c>
      <c r="E16" s="14" t="s">
        <v>1</v>
      </c>
      <c r="F16" s="14" t="s">
        <v>2</v>
      </c>
      <c r="G16" s="111" t="s">
        <v>3</v>
      </c>
      <c r="H16" s="14" t="s">
        <v>4</v>
      </c>
      <c r="I16" s="14" t="s">
        <v>5</v>
      </c>
      <c r="J16" s="14" t="s">
        <v>6</v>
      </c>
      <c r="K16" s="14" t="s">
        <v>7</v>
      </c>
      <c r="L16" s="1"/>
      <c r="M16" s="169"/>
      <c r="N16" s="169"/>
      <c r="O16" s="169"/>
      <c r="P16" s="125"/>
      <c r="Q16" s="1"/>
      <c r="R16" s="1"/>
      <c r="S16" s="1"/>
      <c r="T16" s="1"/>
      <c r="U16" s="27"/>
      <c r="V16" s="1"/>
      <c r="X16" s="60" t="s">
        <v>0</v>
      </c>
      <c r="Y16" s="60" t="s">
        <v>1</v>
      </c>
      <c r="Z16" s="60" t="s">
        <v>2</v>
      </c>
      <c r="AA16" s="60" t="s">
        <v>3</v>
      </c>
      <c r="AB16" s="60" t="s">
        <v>4</v>
      </c>
      <c r="AC16" s="60" t="s">
        <v>5</v>
      </c>
      <c r="AD16" s="60" t="s">
        <v>6</v>
      </c>
      <c r="AE16" s="60" t="s">
        <v>7</v>
      </c>
    </row>
    <row r="17" spans="2:31" s="9" customFormat="1" ht="16.5" thickBot="1" x14ac:dyDescent="0.3">
      <c r="B17" s="28"/>
      <c r="C17" s="21"/>
      <c r="D17" s="92"/>
      <c r="E17" s="92"/>
      <c r="F17" s="93"/>
      <c r="G17" s="106"/>
      <c r="H17" s="100" t="str">
        <f>IF($G$79=1, G17+$G$77, "")</f>
        <v/>
      </c>
      <c r="I17" s="83" t="str">
        <f>IF($G$79=1, H17+$G$77, "")</f>
        <v/>
      </c>
      <c r="J17" s="83" t="str">
        <f>IF($G$79=1, I17+$G$77, "")</f>
        <v/>
      </c>
      <c r="K17" s="83" t="str">
        <f>IF($G$79=1, J17+$G$77, "")</f>
        <v/>
      </c>
      <c r="L17" s="16"/>
      <c r="M17" s="169"/>
      <c r="N17" s="169"/>
      <c r="O17" s="169"/>
      <c r="P17" s="125"/>
      <c r="Q17" s="16"/>
      <c r="R17" s="16"/>
      <c r="S17" s="16"/>
      <c r="T17" s="16"/>
      <c r="U17" s="22"/>
      <c r="V17" s="16"/>
      <c r="W17" s="61" t="s">
        <v>11</v>
      </c>
      <c r="X17" s="15" t="e">
        <f>IF($G$79=1, D17, NA())</f>
        <v>#N/A</v>
      </c>
      <c r="Y17" s="15" t="e">
        <f>IF($G$79=1, E17, NA())</f>
        <v>#N/A</v>
      </c>
      <c r="Z17" s="15" t="e">
        <f>IF($G$79=1, F17, NA())</f>
        <v>#N/A</v>
      </c>
      <c r="AA17" s="15" t="e">
        <f>IF($G$79=1, G17, NA())</f>
        <v>#N/A</v>
      </c>
      <c r="AB17" s="15"/>
      <c r="AC17" s="15"/>
      <c r="AD17" s="15"/>
      <c r="AE17" s="15"/>
    </row>
    <row r="18" spans="2:31" ht="15.75" x14ac:dyDescent="0.25">
      <c r="B18" s="28"/>
      <c r="C18" s="19"/>
      <c r="D18" s="172" t="s">
        <v>8</v>
      </c>
      <c r="E18" s="172"/>
      <c r="F18" s="172"/>
      <c r="G18" s="173"/>
      <c r="H18" s="172" t="s">
        <v>9</v>
      </c>
      <c r="I18" s="172"/>
      <c r="J18" s="172"/>
      <c r="K18" s="172"/>
      <c r="L18" s="72"/>
      <c r="M18" s="169"/>
      <c r="N18" s="169"/>
      <c r="O18" s="169"/>
      <c r="P18" s="125"/>
      <c r="Q18" s="2"/>
      <c r="R18" s="2"/>
      <c r="S18" s="2"/>
      <c r="T18" s="2"/>
      <c r="U18" s="32"/>
      <c r="V18" s="2"/>
      <c r="W18" s="10" t="s">
        <v>12</v>
      </c>
      <c r="X18" s="15"/>
      <c r="Y18" s="15"/>
      <c r="Z18" s="15"/>
      <c r="AA18" s="15" t="e">
        <f>IF($G$79=1, G17, NA())</f>
        <v>#N/A</v>
      </c>
      <c r="AB18" s="15" t="e">
        <f>IF($G$79=1, H17, NA())</f>
        <v>#N/A</v>
      </c>
      <c r="AC18" s="15" t="e">
        <f>IF($G$79=1, I17, NA())</f>
        <v>#N/A</v>
      </c>
      <c r="AD18" s="15" t="e">
        <f>IF($G$79=1, J17, NA())</f>
        <v>#N/A</v>
      </c>
      <c r="AE18" s="15" t="e">
        <f>IF($G$79=1, K17, NA())</f>
        <v>#N/A</v>
      </c>
    </row>
    <row r="19" spans="2:31" ht="15.75" x14ac:dyDescent="0.25">
      <c r="B19" s="28"/>
      <c r="D19" s="37"/>
      <c r="E19" s="37"/>
      <c r="F19" s="37"/>
      <c r="G19" s="107"/>
      <c r="H19" s="37"/>
      <c r="I19" s="37"/>
      <c r="J19" s="37"/>
      <c r="K19" s="37"/>
      <c r="L19" s="37"/>
      <c r="M19" s="37"/>
      <c r="N19" s="37"/>
      <c r="O19" s="37"/>
      <c r="P19" s="32"/>
      <c r="Q19" s="2"/>
      <c r="R19" s="2"/>
      <c r="S19" s="2"/>
      <c r="T19" s="2"/>
      <c r="U19" s="32"/>
      <c r="V19" s="2"/>
      <c r="W19" s="10" t="s">
        <v>15</v>
      </c>
      <c r="X19" s="15"/>
      <c r="Y19" s="15"/>
      <c r="Z19" s="15" t="e">
        <f>IF($G$79=1, F17, NA())</f>
        <v>#N/A</v>
      </c>
      <c r="AA19" s="15" t="e">
        <f>IF(SUM($G$79:$G$80)=2, G24, NA())</f>
        <v>#N/A</v>
      </c>
      <c r="AB19" s="15" t="e">
        <f>IF(SUM($G$79:$G$80)=2, H24, NA())</f>
        <v>#N/A</v>
      </c>
      <c r="AC19" s="15" t="e">
        <f>IF(SUM($G$79:$G$80)=2, I24, NA())</f>
        <v>#N/A</v>
      </c>
      <c r="AD19" s="15" t="e">
        <f>IF(SUM($G$79:$G$80)=2, J24, NA())</f>
        <v>#N/A</v>
      </c>
      <c r="AE19" s="15"/>
    </row>
    <row r="20" spans="2:31" ht="15" customHeight="1" x14ac:dyDescent="0.25">
      <c r="B20" s="29"/>
      <c r="C20" s="17"/>
      <c r="D20" s="17"/>
      <c r="E20" s="17"/>
      <c r="F20" s="17"/>
      <c r="G20" s="108"/>
      <c r="H20" s="17"/>
      <c r="I20" s="30"/>
      <c r="J20" s="30"/>
      <c r="K20" s="87"/>
      <c r="L20" s="87"/>
      <c r="M20" s="87"/>
      <c r="N20" s="87"/>
      <c r="O20" s="87"/>
      <c r="P20" s="31"/>
      <c r="Q20" s="2"/>
      <c r="R20" s="2"/>
      <c r="S20" s="2"/>
      <c r="T20" s="2"/>
      <c r="U20" s="32"/>
      <c r="V20" s="2"/>
      <c r="W20" s="10" t="s">
        <v>31</v>
      </c>
      <c r="X20" s="15"/>
      <c r="Y20" s="15"/>
      <c r="Z20" s="15"/>
      <c r="AA20" s="15" t="e">
        <f>IF($G$79=1, G17, NA())</f>
        <v>#N/A</v>
      </c>
      <c r="AB20" s="15" t="e">
        <f>IF(SUM($G$79,$G$81)=2, H31, NA())</f>
        <v>#N/A</v>
      </c>
      <c r="AC20" s="15" t="e">
        <f>IF(SUM($G$79,$G$81)=2, I31, NA())</f>
        <v>#N/A</v>
      </c>
      <c r="AD20" s="15" t="e">
        <f>IF(SUM($G$79,$G$81)=2, J31, NA())</f>
        <v>#N/A</v>
      </c>
      <c r="AE20" s="15" t="e">
        <f>IF(SUM($G$79,$G$81)=2, K31, NA())</f>
        <v>#N/A</v>
      </c>
    </row>
    <row r="21" spans="2:31" x14ac:dyDescent="0.25">
      <c r="B21" s="158" t="s">
        <v>26</v>
      </c>
      <c r="D21" s="41" t="s">
        <v>29</v>
      </c>
      <c r="G21" s="109"/>
      <c r="I21" s="2"/>
      <c r="J21" s="2"/>
      <c r="K21" s="122"/>
      <c r="L21" s="122"/>
      <c r="M21" s="122"/>
      <c r="N21" s="122"/>
      <c r="O21" s="122"/>
      <c r="P21" s="32"/>
      <c r="Q21" s="2"/>
      <c r="R21" s="2"/>
      <c r="S21" s="2"/>
      <c r="T21" s="2"/>
      <c r="U21" s="32"/>
      <c r="V21" s="2"/>
    </row>
    <row r="22" spans="2:31" x14ac:dyDescent="0.25">
      <c r="B22" s="158"/>
      <c r="D22" s="12"/>
      <c r="G22" s="109"/>
      <c r="I22" s="2"/>
      <c r="J22" s="2"/>
      <c r="K22" s="122"/>
      <c r="L22" s="122"/>
      <c r="M22" s="122"/>
      <c r="N22" s="122"/>
      <c r="O22" s="122"/>
      <c r="P22" s="32"/>
      <c r="Q22" s="2"/>
      <c r="R22" s="2"/>
      <c r="S22" s="2"/>
      <c r="T22" s="2"/>
      <c r="U22" s="32"/>
      <c r="V22" s="2"/>
      <c r="X22" s="8"/>
      <c r="Y22" s="8"/>
      <c r="Z22" s="8"/>
      <c r="AA22" s="8"/>
      <c r="AB22" s="16"/>
      <c r="AC22" s="16"/>
      <c r="AD22" s="16"/>
      <c r="AE22" s="16"/>
    </row>
    <row r="23" spans="2:31" ht="15" customHeight="1" thickBot="1" x14ac:dyDescent="0.3">
      <c r="B23" s="158"/>
      <c r="G23" s="110" t="s">
        <v>3</v>
      </c>
      <c r="H23" s="14" t="s">
        <v>4</v>
      </c>
      <c r="I23" s="14" t="s">
        <v>5</v>
      </c>
      <c r="J23" s="1" t="s">
        <v>6</v>
      </c>
      <c r="K23" s="122"/>
      <c r="L23" s="122"/>
      <c r="N23" s="89"/>
      <c r="O23" s="89"/>
      <c r="P23" s="123"/>
      <c r="Q23" s="2"/>
      <c r="R23" s="2"/>
      <c r="S23" s="2"/>
      <c r="T23" s="2"/>
      <c r="U23" s="32"/>
      <c r="V23" s="2"/>
      <c r="X23" s="8"/>
      <c r="Y23" s="8"/>
      <c r="Z23" s="8"/>
      <c r="AA23" s="8"/>
      <c r="AB23" s="16"/>
      <c r="AC23" s="16"/>
      <c r="AD23" s="16"/>
      <c r="AE23" s="16"/>
    </row>
    <row r="24" spans="2:31" ht="16.5" thickBot="1" x14ac:dyDescent="0.3">
      <c r="B24" s="34"/>
      <c r="C24" s="33"/>
      <c r="D24" s="36" t="s">
        <v>16</v>
      </c>
      <c r="E24" s="6"/>
      <c r="F24" s="6"/>
      <c r="G24" s="105" t="str">
        <f>IF(SUM(G79:G80)=2,(($J$24-$F$17)/4)+F17, "")</f>
        <v/>
      </c>
      <c r="H24" s="101" t="str">
        <f>IF(SUM(G79:G80)=2,(($J$24-$F$17)/4)+G24, "")</f>
        <v/>
      </c>
      <c r="I24" s="102" t="str">
        <f>IF(SUM(G79:G80)=2,(($J$24-$F$17)/4)+H24, "")</f>
        <v/>
      </c>
      <c r="J24" s="104"/>
      <c r="K24" s="114"/>
      <c r="L24" s="115"/>
      <c r="M24" s="89"/>
      <c r="N24" s="89"/>
      <c r="O24" s="89"/>
      <c r="P24" s="123"/>
      <c r="Q24" s="2"/>
      <c r="R24" s="2"/>
      <c r="S24" s="2"/>
      <c r="T24" s="2"/>
      <c r="U24" s="32"/>
      <c r="V24" s="2"/>
    </row>
    <row r="25" spans="2:31" ht="36" customHeight="1" x14ac:dyDescent="0.25">
      <c r="B25" s="34"/>
      <c r="D25" s="155" t="str">
        <f>IF(SUM(G79:G80)=2, "To achieve this goal, you anticipated an average annual change of "&amp;ROUND((J24-F17)/4, 0)&amp;" between baseline year '20 and HHAP-3 goal setting year '24.", "")</f>
        <v/>
      </c>
      <c r="E25" s="155"/>
      <c r="F25" s="155"/>
      <c r="G25" s="156"/>
      <c r="H25" s="155"/>
      <c r="I25" s="157"/>
      <c r="J25" s="103" t="s">
        <v>19</v>
      </c>
      <c r="K25" s="89"/>
      <c r="L25" s="116"/>
      <c r="M25" s="89"/>
      <c r="N25" s="89"/>
      <c r="O25" s="89"/>
      <c r="P25" s="123"/>
      <c r="Q25" s="2"/>
      <c r="R25" s="2"/>
      <c r="S25" s="2"/>
      <c r="T25" s="2"/>
      <c r="U25" s="32"/>
      <c r="V25" s="2"/>
    </row>
    <row r="26" spans="2:31" ht="15" customHeight="1" x14ac:dyDescent="0.25">
      <c r="B26" s="35"/>
      <c r="C26" s="4"/>
      <c r="D26" s="4"/>
      <c r="E26" s="4"/>
      <c r="F26" s="4"/>
      <c r="G26" s="4"/>
      <c r="H26" s="4"/>
      <c r="I26" s="24"/>
      <c r="J26" s="24"/>
      <c r="K26" s="88"/>
      <c r="L26" s="117"/>
      <c r="M26" s="88"/>
      <c r="N26" s="88"/>
      <c r="O26" s="88"/>
      <c r="P26" s="124"/>
      <c r="Q26" s="2"/>
      <c r="R26" s="2"/>
      <c r="S26" s="2"/>
      <c r="T26" s="2"/>
      <c r="U26" s="32"/>
      <c r="V26" s="2"/>
      <c r="AB26" s="3"/>
      <c r="AC26" s="3"/>
      <c r="AD26" s="3"/>
      <c r="AE26" s="3"/>
    </row>
    <row r="27" spans="2:31" ht="15" customHeight="1" x14ac:dyDescent="0.25">
      <c r="B27" s="29"/>
      <c r="C27" s="17"/>
      <c r="D27" s="17"/>
      <c r="E27" s="17"/>
      <c r="F27" s="17"/>
      <c r="G27" s="17"/>
      <c r="H27" s="17"/>
      <c r="I27" s="30"/>
      <c r="J27" s="30"/>
      <c r="K27" s="90"/>
      <c r="L27" s="118"/>
      <c r="M27" s="121"/>
      <c r="N27" s="90"/>
      <c r="O27" s="30"/>
      <c r="P27" s="31"/>
      <c r="Q27" s="2"/>
      <c r="R27" s="2"/>
      <c r="S27" s="2"/>
      <c r="T27" s="2"/>
      <c r="U27" s="32"/>
      <c r="V27" s="2"/>
      <c r="AB27" s="3"/>
      <c r="AC27" s="3"/>
      <c r="AD27" s="3"/>
      <c r="AE27" s="3"/>
    </row>
    <row r="28" spans="2:31" x14ac:dyDescent="0.25">
      <c r="B28" s="158" t="s">
        <v>27</v>
      </c>
      <c r="D28" s="41" t="s">
        <v>28</v>
      </c>
      <c r="I28" s="2"/>
      <c r="J28" s="2"/>
      <c r="K28" s="91"/>
      <c r="L28" s="119"/>
      <c r="M28" s="169" t="str">
        <f>IFERROR(IF(SUM(G80:G81)=2,"The 2025 goal represents a "&amp;ROUND(ABS(G82*100), 2)&amp;IF(G82&lt;0, "% decrease", IF(G82&gt;0, "% increase", "% change"))&amp;" relative to your 2024 goal. Please describe local efforts underway or other community factors that will justify this change in the narrative section of 'TBL. 4' in the HHAP-4 data tables file.", ""),"")</f>
        <v/>
      </c>
      <c r="N28" s="169"/>
      <c r="O28" s="169"/>
      <c r="P28" s="32"/>
      <c r="Q28" s="2"/>
      <c r="R28" s="2"/>
      <c r="S28" s="2"/>
      <c r="T28" s="2"/>
      <c r="U28" s="32"/>
      <c r="V28" s="2"/>
      <c r="AB28" s="3"/>
      <c r="AC28" s="3"/>
      <c r="AD28" s="3"/>
      <c r="AE28" s="3"/>
    </row>
    <row r="29" spans="2:31" x14ac:dyDescent="0.25">
      <c r="B29" s="158"/>
      <c r="I29" s="2"/>
      <c r="J29" s="2"/>
      <c r="K29" s="91"/>
      <c r="L29" s="119"/>
      <c r="M29" s="169"/>
      <c r="N29" s="169"/>
      <c r="O29" s="169"/>
      <c r="P29" s="32"/>
      <c r="Q29" s="2"/>
      <c r="R29" s="2"/>
      <c r="S29" s="2"/>
      <c r="T29" s="2"/>
      <c r="U29" s="32"/>
      <c r="V29" s="2"/>
      <c r="AB29" s="3"/>
      <c r="AC29" s="3"/>
      <c r="AD29" s="3"/>
      <c r="AE29" s="3"/>
    </row>
    <row r="30" spans="2:31" ht="15.75" thickBot="1" x14ac:dyDescent="0.3">
      <c r="B30" s="158"/>
      <c r="H30" s="14" t="s">
        <v>4</v>
      </c>
      <c r="I30" s="14" t="s">
        <v>5</v>
      </c>
      <c r="J30" s="14" t="s">
        <v>6</v>
      </c>
      <c r="K30" s="1" t="s">
        <v>7</v>
      </c>
      <c r="L30" s="120"/>
      <c r="M30" s="169"/>
      <c r="N30" s="169"/>
      <c r="O30" s="169"/>
      <c r="P30" s="32"/>
      <c r="Q30" s="2"/>
      <c r="R30" s="2"/>
      <c r="S30" s="2"/>
      <c r="T30" s="2"/>
      <c r="U30" s="32"/>
      <c r="V30" s="2"/>
      <c r="AB30" s="3"/>
      <c r="AC30" s="3"/>
      <c r="AD30" s="3"/>
      <c r="AE30" s="3"/>
    </row>
    <row r="31" spans="2:31" ht="15.75" thickBot="1" x14ac:dyDescent="0.3">
      <c r="B31" s="158"/>
      <c r="D31" s="36" t="s">
        <v>18</v>
      </c>
      <c r="E31" s="7"/>
      <c r="F31" s="7"/>
      <c r="G31" s="7"/>
      <c r="H31" s="84" t="str">
        <f>IF(SUM($G$81, $G$79)=2, G17+$G$78, "")</f>
        <v/>
      </c>
      <c r="I31" s="84" t="str">
        <f>IF(SUM($G$79, $G$81)=2, H31+$G$78, "")</f>
        <v/>
      </c>
      <c r="J31" s="102" t="str">
        <f>IF(SUM($G$79, $G$81)=2, I31+$G$78, "")</f>
        <v/>
      </c>
      <c r="K31" s="104"/>
      <c r="L31" s="99"/>
      <c r="M31" s="169"/>
      <c r="N31" s="169"/>
      <c r="O31" s="169"/>
      <c r="P31" s="20"/>
      <c r="U31" s="20"/>
    </row>
    <row r="32" spans="2:31" ht="36" x14ac:dyDescent="0.25">
      <c r="B32" s="39"/>
      <c r="D32" s="155" t="str">
        <f>IF(SUM(G79,G81)=2, "To achieve this goal, anticipate an average annual change of "&amp;ROUND((K31-G17)/4, 0)&amp;" between baseline year '21 and HHAP-4 goal setting year '25.", "")</f>
        <v/>
      </c>
      <c r="E32" s="155"/>
      <c r="F32" s="155"/>
      <c r="G32" s="155"/>
      <c r="H32" s="155"/>
      <c r="I32" s="155"/>
      <c r="J32" s="157"/>
      <c r="K32" s="103" t="s">
        <v>17</v>
      </c>
      <c r="L32" s="73"/>
      <c r="M32" s="169"/>
      <c r="N32" s="169"/>
      <c r="O32" s="169"/>
      <c r="P32" s="20"/>
      <c r="U32" s="20"/>
    </row>
    <row r="33" spans="2:31" ht="18.75" x14ac:dyDescent="0.25">
      <c r="B33" s="4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8"/>
      <c r="Q33" s="4"/>
      <c r="R33" s="4"/>
      <c r="S33" s="4"/>
      <c r="T33" s="4"/>
      <c r="U33" s="38"/>
    </row>
    <row r="34" spans="2:31" ht="14.25" customHeight="1" x14ac:dyDescent="0.25">
      <c r="B34" s="42"/>
    </row>
    <row r="35" spans="2:31" ht="18.75" customHeight="1" x14ac:dyDescent="0.25">
      <c r="B35" s="174" t="s">
        <v>114</v>
      </c>
      <c r="C35" s="175" t="s">
        <v>125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</row>
    <row r="36" spans="2:31" ht="18.75" customHeight="1" x14ac:dyDescent="0.25">
      <c r="B36" s="174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</row>
    <row r="37" spans="2:31" ht="18.75" customHeight="1" x14ac:dyDescent="0.25">
      <c r="B37" s="174"/>
      <c r="C37" s="176" t="s">
        <v>115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2:31" ht="14.25" customHeight="1" x14ac:dyDescent="0.25">
      <c r="B38" s="42"/>
    </row>
    <row r="39" spans="2:31" x14ac:dyDescent="0.25">
      <c r="B39" s="64" t="s">
        <v>32</v>
      </c>
      <c r="C39" s="65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67"/>
      <c r="R39" s="67"/>
      <c r="S39" s="67"/>
      <c r="T39" s="67"/>
      <c r="U39" s="68"/>
    </row>
    <row r="40" spans="2:31" x14ac:dyDescent="0.25">
      <c r="B40" s="2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25"/>
      <c r="R40" s="17"/>
      <c r="S40" s="17"/>
      <c r="T40" s="17"/>
      <c r="U40" s="18"/>
    </row>
    <row r="41" spans="2:31" x14ac:dyDescent="0.25">
      <c r="B41" s="158" t="s">
        <v>54</v>
      </c>
      <c r="D41" s="12" t="s">
        <v>109</v>
      </c>
      <c r="P41" s="20"/>
      <c r="Q41" s="161" t="s">
        <v>101</v>
      </c>
      <c r="R41" s="162"/>
      <c r="S41" s="162"/>
      <c r="T41" s="162"/>
      <c r="U41" s="163"/>
      <c r="X41" s="62" t="s">
        <v>0</v>
      </c>
      <c r="Y41" s="62" t="s">
        <v>1</v>
      </c>
      <c r="Z41" s="62" t="s">
        <v>2</v>
      </c>
      <c r="AA41" s="62" t="s">
        <v>3</v>
      </c>
      <c r="AB41" s="62" t="s">
        <v>4</v>
      </c>
      <c r="AC41" s="62" t="s">
        <v>5</v>
      </c>
      <c r="AD41" s="62" t="s">
        <v>6</v>
      </c>
      <c r="AE41" s="62" t="s">
        <v>7</v>
      </c>
    </row>
    <row r="42" spans="2:31" x14ac:dyDescent="0.25">
      <c r="B42" s="158"/>
      <c r="D42" s="164"/>
      <c r="E42" s="165"/>
      <c r="F42" s="165"/>
      <c r="G42" s="165"/>
      <c r="H42" s="165"/>
      <c r="I42" s="165"/>
      <c r="J42" s="165"/>
      <c r="K42" s="166"/>
      <c r="L42" s="75"/>
      <c r="M42" s="75"/>
      <c r="N42" s="75"/>
      <c r="O42" s="75"/>
      <c r="P42" s="20"/>
      <c r="Q42" s="19"/>
      <c r="U42" s="20"/>
      <c r="W42" s="10" t="s">
        <v>99</v>
      </c>
      <c r="X42" s="63" t="e">
        <f>IF(SUM($G$86,$G$79)=2,D58/D17,NA())</f>
        <v>#N/A</v>
      </c>
      <c r="Y42" s="63" t="e">
        <f>IF(SUM($G$86,$G$79)=2,E58/E17,NA())</f>
        <v>#N/A</v>
      </c>
      <c r="Z42" s="63" t="e">
        <f>IF(SUM($G$86,$G$79)=2,F58/F17,NA())</f>
        <v>#N/A</v>
      </c>
      <c r="AA42" s="63" t="e">
        <f>IF(SUM($G$86,$G$79)=2,G58/G17,NA())</f>
        <v>#N/A</v>
      </c>
      <c r="AB42" s="10"/>
      <c r="AC42" s="10"/>
      <c r="AD42" s="10"/>
      <c r="AE42" s="10"/>
    </row>
    <row r="43" spans="2:31" x14ac:dyDescent="0.25">
      <c r="B43" s="34"/>
      <c r="D43" s="85" t="str">
        <f>IF(D42="Other", "If other, please identify the population:", "")</f>
        <v/>
      </c>
      <c r="P43" s="20"/>
      <c r="Q43" s="19"/>
      <c r="U43" s="20"/>
      <c r="W43" s="10" t="s">
        <v>100</v>
      </c>
      <c r="X43" s="10"/>
      <c r="Y43" s="10"/>
      <c r="Z43" s="10"/>
      <c r="AA43" s="63" t="e">
        <f>IF(SUM($G$86,$G$79)=2,G58/G17,NA())</f>
        <v>#N/A</v>
      </c>
      <c r="AB43" s="63" t="e">
        <f>IF(H17&lt;=0,NA(),IF(SUM($G$86,$G$79)=2,H58/H17,NA()))</f>
        <v>#N/A</v>
      </c>
      <c r="AC43" s="63" t="e">
        <f>IF(I17&lt;=0,NA(),IF(SUM($G$86,$G$79)=2,I58/I17,NA()))</f>
        <v>#N/A</v>
      </c>
      <c r="AD43" s="63" t="e">
        <f>IF(J17&lt;=0,NA(),IF(SUM($G$86,$G$79)=2,J58/J17,NA()))</f>
        <v>#N/A</v>
      </c>
      <c r="AE43" s="63" t="e">
        <f>IF(K17&lt;=0,NA(),IF(SUM($G$86,$G$79)=2,K58/K17,NA()))</f>
        <v>#N/A</v>
      </c>
    </row>
    <row r="44" spans="2:31" x14ac:dyDescent="0.25">
      <c r="B44" s="34"/>
      <c r="D44" s="167"/>
      <c r="E44" s="167"/>
      <c r="F44" s="167"/>
      <c r="G44" s="167"/>
      <c r="H44" s="167"/>
      <c r="I44" s="167"/>
      <c r="J44" s="167"/>
      <c r="K44" s="167"/>
      <c r="P44" s="20"/>
      <c r="Q44" s="19"/>
      <c r="U44" s="20"/>
      <c r="W44" s="10"/>
      <c r="X44" s="10"/>
      <c r="Y44" s="10"/>
      <c r="Z44" s="10"/>
      <c r="AA44" s="63"/>
      <c r="AB44" s="63"/>
      <c r="AC44" s="63"/>
      <c r="AD44" s="63"/>
      <c r="AE44" s="63"/>
    </row>
    <row r="45" spans="2:31" x14ac:dyDescent="0.25">
      <c r="B45" s="34"/>
      <c r="P45" s="20"/>
      <c r="Q45" s="19"/>
      <c r="U45" s="20"/>
      <c r="W45" s="10"/>
      <c r="X45" s="10"/>
      <c r="Y45" s="10"/>
      <c r="Z45" s="10"/>
      <c r="AA45" s="63"/>
      <c r="AB45" s="63"/>
      <c r="AC45" s="63"/>
      <c r="AD45" s="63"/>
      <c r="AE45" s="63"/>
    </row>
    <row r="46" spans="2:31" x14ac:dyDescent="0.25">
      <c r="B46" s="34"/>
      <c r="D46" s="12" t="s">
        <v>93</v>
      </c>
      <c r="P46" s="20"/>
      <c r="Q46" s="19"/>
      <c r="U46" s="20"/>
      <c r="W46" s="10" t="s">
        <v>15</v>
      </c>
      <c r="X46" s="10"/>
      <c r="Y46" s="10"/>
      <c r="Z46" s="63" t="e">
        <f>IF(SUM($G$79, $G$80, $G$87,$G$86)=4, Z42, NA())</f>
        <v>#N/A</v>
      </c>
      <c r="AA46" s="63" t="e">
        <f>IF(SUM($G$79, $G$80, $G$87,$G$86)=4, G65/G24, NA())</f>
        <v>#N/A</v>
      </c>
      <c r="AB46" s="63" t="e">
        <f>IF(SUM($G$79, $G$80, $G$87,$G$86)=4, H65/H24, NA())</f>
        <v>#N/A</v>
      </c>
      <c r="AC46" s="63" t="e">
        <f>IF(SUM($G$79, $G$80, $G$87,$G$86)=4, I65/I24, NA())</f>
        <v>#N/A</v>
      </c>
      <c r="AD46" s="63" t="e">
        <f>IF(SUM($G$79, $G$80, $G$87,$G$86)=4, J65/J24, NA())</f>
        <v>#N/A</v>
      </c>
      <c r="AE46" s="10"/>
    </row>
    <row r="47" spans="2:31" ht="14.25" customHeight="1" x14ac:dyDescent="0.25">
      <c r="B47" s="34"/>
      <c r="D47" s="94"/>
      <c r="E47" s="168" t="str">
        <f>IF(D47="No", "If you've chosen a different population than what was identified in the HHAP-3 application, please explain your rationale in the narrative section of 'TBL 4. Outcome Goals'", "")</f>
        <v/>
      </c>
      <c r="F47" s="168"/>
      <c r="G47" s="168"/>
      <c r="H47" s="168"/>
      <c r="I47" s="168"/>
      <c r="J47" s="168"/>
      <c r="K47" s="168"/>
      <c r="L47" s="168"/>
      <c r="M47" s="168"/>
      <c r="N47" s="168"/>
      <c r="P47" s="20"/>
      <c r="Q47" s="19"/>
      <c r="U47" s="20"/>
      <c r="W47" s="10" t="s">
        <v>31</v>
      </c>
      <c r="X47" s="10"/>
      <c r="Y47" s="10"/>
      <c r="Z47" s="10"/>
      <c r="AA47" s="63" t="e">
        <f>IF(SUM($G$79, $G$86, $G$81,$G$88)=4, G58/G17, NA())</f>
        <v>#N/A</v>
      </c>
      <c r="AB47" s="63" t="e">
        <f>IF(SUM($G$79, $G$86, $G$81,$G$88)=4, H72/H31, NA())</f>
        <v>#N/A</v>
      </c>
      <c r="AC47" s="63" t="e">
        <f>IF(SUM($G$79, $G$86, $G$81,$G$88)=4, I72/I31, NA())</f>
        <v>#N/A</v>
      </c>
      <c r="AD47" s="63" t="e">
        <f>IF(SUM($G$79, $G$86, $G$81,$G$88)=4, J72/J31, NA())</f>
        <v>#N/A</v>
      </c>
      <c r="AE47" s="63" t="e">
        <f>IF(SUM($G$79, $G$86, $G$81,$G$88)=4, K72/K31, NA())</f>
        <v>#N/A</v>
      </c>
    </row>
    <row r="48" spans="2:31" x14ac:dyDescent="0.25">
      <c r="B48" s="34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P48" s="20"/>
      <c r="Q48" s="19"/>
      <c r="U48" s="20"/>
    </row>
    <row r="49" spans="2:21" x14ac:dyDescent="0.25">
      <c r="B49" s="34"/>
      <c r="D49" s="58" t="s">
        <v>105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P49" s="20"/>
      <c r="Q49" s="19"/>
      <c r="U49" s="20"/>
    </row>
    <row r="50" spans="2:21" x14ac:dyDescent="0.25">
      <c r="B50" s="34"/>
      <c r="D50" s="97"/>
      <c r="P50" s="20"/>
      <c r="Q50" s="19"/>
      <c r="U50" s="20"/>
    </row>
    <row r="51" spans="2:21" x14ac:dyDescent="0.25">
      <c r="B51" s="34"/>
      <c r="E51" s="4"/>
      <c r="P51" s="20"/>
      <c r="Q51" s="19"/>
      <c r="U51" s="20"/>
    </row>
    <row r="52" spans="2:21" x14ac:dyDescent="0.25">
      <c r="B52" s="29"/>
      <c r="C52" s="17"/>
      <c r="D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9"/>
      <c r="U52" s="20"/>
    </row>
    <row r="53" spans="2:21" x14ac:dyDescent="0.25">
      <c r="B53" s="158" t="s">
        <v>55</v>
      </c>
      <c r="D53" s="12" t="s">
        <v>56</v>
      </c>
      <c r="M53" s="159" t="str">
        <f>IF(SUM(G86:G87)=2, "Compare the new 2021 HDIS baseline data to the HHAP-3 performance target for 2021 to see if you are on-track to achieve your HHAP-3 goal. Consider how this new data informs your 2025 HHAP-4 goal.", "")</f>
        <v/>
      </c>
      <c r="N53" s="159"/>
      <c r="O53" s="159"/>
      <c r="P53" s="20"/>
      <c r="Q53" s="19"/>
      <c r="U53" s="20"/>
    </row>
    <row r="54" spans="2:21" ht="8.25" customHeight="1" thickBot="1" x14ac:dyDescent="0.3">
      <c r="B54" s="158"/>
      <c r="L54" s="170" t="s">
        <v>114</v>
      </c>
      <c r="M54" s="159"/>
      <c r="N54" s="159"/>
      <c r="O54" s="159"/>
      <c r="P54" s="20"/>
      <c r="Q54" s="19"/>
      <c r="U54" s="20"/>
    </row>
    <row r="55" spans="2:21" ht="8.25" customHeight="1" x14ac:dyDescent="0.25">
      <c r="B55" s="158"/>
      <c r="H55" s="112"/>
      <c r="I55" s="113"/>
      <c r="J55" s="113"/>
      <c r="K55" s="113"/>
      <c r="L55" s="171"/>
      <c r="M55" s="159"/>
      <c r="N55" s="159"/>
      <c r="O55" s="159"/>
      <c r="P55" s="20"/>
      <c r="Q55" s="19"/>
      <c r="U55" s="20"/>
    </row>
    <row r="56" spans="2:21" x14ac:dyDescent="0.25">
      <c r="B56" s="158"/>
      <c r="G56" s="109"/>
      <c r="M56" s="159"/>
      <c r="N56" s="159"/>
      <c r="O56" s="159"/>
      <c r="P56" s="20"/>
      <c r="Q56" s="19"/>
      <c r="U56" s="20"/>
    </row>
    <row r="57" spans="2:21" ht="15.75" thickBot="1" x14ac:dyDescent="0.3">
      <c r="B57" s="158"/>
      <c r="D57" s="14" t="s">
        <v>0</v>
      </c>
      <c r="E57" s="14" t="s">
        <v>1</v>
      </c>
      <c r="F57" s="14" t="s">
        <v>2</v>
      </c>
      <c r="G57" s="111" t="s">
        <v>3</v>
      </c>
      <c r="H57" s="14" t="s">
        <v>4</v>
      </c>
      <c r="I57" s="14" t="s">
        <v>5</v>
      </c>
      <c r="J57" s="14" t="s">
        <v>6</v>
      </c>
      <c r="K57" s="14" t="s">
        <v>7</v>
      </c>
      <c r="L57" s="1"/>
      <c r="M57" s="159"/>
      <c r="N57" s="159"/>
      <c r="O57" s="159"/>
      <c r="P57" s="20"/>
      <c r="Q57" s="19"/>
      <c r="U57" s="20"/>
    </row>
    <row r="58" spans="2:21" ht="15.75" thickBot="1" x14ac:dyDescent="0.3">
      <c r="B58" s="34"/>
      <c r="D58" s="92"/>
      <c r="E58" s="92"/>
      <c r="F58" s="93"/>
      <c r="G58" s="106"/>
      <c r="H58" s="100" t="str">
        <f>IF($G$86=1, G58+$G$84, "")</f>
        <v/>
      </c>
      <c r="I58" s="83" t="str">
        <f>IF($G$86=1, H58+$G$84, "")</f>
        <v/>
      </c>
      <c r="J58" s="83" t="str">
        <f>IF($G$86=1, I58+$G$84, "")</f>
        <v/>
      </c>
      <c r="K58" s="83" t="str">
        <f>IF($G$86=1, J58+$G$84, "")</f>
        <v/>
      </c>
      <c r="L58" s="16"/>
      <c r="M58" s="159"/>
      <c r="N58" s="159"/>
      <c r="O58" s="159"/>
      <c r="P58" s="20"/>
      <c r="Q58" s="19"/>
      <c r="U58" s="20"/>
    </row>
    <row r="59" spans="2:21" x14ac:dyDescent="0.25">
      <c r="B59" s="34"/>
      <c r="D59" s="172" t="s">
        <v>8</v>
      </c>
      <c r="E59" s="172"/>
      <c r="F59" s="172"/>
      <c r="G59" s="173"/>
      <c r="H59" s="172" t="s">
        <v>9</v>
      </c>
      <c r="I59" s="172"/>
      <c r="J59" s="172"/>
      <c r="K59" s="172"/>
      <c r="L59" s="72"/>
      <c r="M59" s="159"/>
      <c r="N59" s="159"/>
      <c r="O59" s="159"/>
      <c r="P59" s="20"/>
      <c r="Q59" s="19"/>
      <c r="U59" s="20"/>
    </row>
    <row r="60" spans="2:21" x14ac:dyDescent="0.25">
      <c r="B60" s="35"/>
      <c r="C60" s="4"/>
      <c r="D60" s="4"/>
      <c r="E60" s="4"/>
      <c r="F60" s="4"/>
      <c r="G60" s="128"/>
      <c r="H60" s="4"/>
      <c r="I60" s="4"/>
      <c r="J60" s="4"/>
      <c r="K60" s="4"/>
      <c r="L60" s="4"/>
      <c r="M60" s="4"/>
      <c r="N60" s="4"/>
      <c r="O60" s="4"/>
      <c r="P60" s="38"/>
      <c r="Q60" s="19"/>
      <c r="U60" s="20"/>
    </row>
    <row r="61" spans="2:21" ht="14.25" customHeight="1" x14ac:dyDescent="0.25">
      <c r="B61" s="29"/>
      <c r="C61" s="17"/>
      <c r="D61" s="17"/>
      <c r="E61" s="17"/>
      <c r="F61" s="17"/>
      <c r="G61" s="108"/>
      <c r="H61" s="17"/>
      <c r="I61" s="17"/>
      <c r="J61" s="17"/>
      <c r="L61" s="126"/>
      <c r="M61" s="126"/>
      <c r="N61" s="126"/>
      <c r="O61" s="126"/>
      <c r="P61" s="18"/>
      <c r="Q61" s="19"/>
      <c r="U61" s="20"/>
    </row>
    <row r="62" spans="2:21" x14ac:dyDescent="0.25">
      <c r="B62" s="158" t="s">
        <v>94</v>
      </c>
      <c r="D62" s="41" t="s">
        <v>98</v>
      </c>
      <c r="G62" s="109"/>
      <c r="K62" s="127"/>
      <c r="L62" s="127"/>
      <c r="M62" s="127"/>
      <c r="N62" s="127"/>
      <c r="O62" s="127"/>
      <c r="P62" s="20"/>
      <c r="Q62" s="19"/>
      <c r="U62" s="20"/>
    </row>
    <row r="63" spans="2:21" x14ac:dyDescent="0.25">
      <c r="B63" s="158"/>
      <c r="D63" s="12"/>
      <c r="G63" s="109"/>
      <c r="I63" s="2"/>
      <c r="J63" s="2"/>
      <c r="K63" s="127"/>
      <c r="L63" s="127"/>
      <c r="N63" s="127"/>
      <c r="O63" s="127"/>
      <c r="P63" s="20"/>
      <c r="Q63" s="19"/>
      <c r="U63" s="20"/>
    </row>
    <row r="64" spans="2:21" ht="15.75" thickBot="1" x14ac:dyDescent="0.3">
      <c r="B64" s="158"/>
      <c r="G64" s="110" t="s">
        <v>3</v>
      </c>
      <c r="H64" s="14" t="s">
        <v>4</v>
      </c>
      <c r="I64" s="14" t="s">
        <v>5</v>
      </c>
      <c r="J64" s="1" t="s">
        <v>6</v>
      </c>
      <c r="K64" s="127"/>
      <c r="L64" s="127"/>
      <c r="M64" s="127"/>
      <c r="N64" s="127"/>
      <c r="O64" s="127"/>
      <c r="P64" s="20"/>
      <c r="Q64" s="19"/>
      <c r="U64" s="20"/>
    </row>
    <row r="65" spans="2:21" ht="15.75" thickBot="1" x14ac:dyDescent="0.3">
      <c r="B65" s="34"/>
      <c r="D65" s="36" t="s">
        <v>16</v>
      </c>
      <c r="E65" s="6"/>
      <c r="F65" s="6"/>
      <c r="G65" s="105" t="str">
        <f>IF(SUM(G86:G87)=2,(($J$65-$F$58)/4)+F58, "")</f>
        <v/>
      </c>
      <c r="H65" s="101" t="str">
        <f>IF(SUM(G86:G87)=2,(($J$65-$F$58)/4)+G65, "")</f>
        <v/>
      </c>
      <c r="I65" s="102" t="str">
        <f>IF(SUM(G86:G87)=2,(($J$65-$F$58)/4)+H65, "")</f>
        <v/>
      </c>
      <c r="J65" s="105" t="str">
        <f>IF($G$87=1,D50,  "")</f>
        <v/>
      </c>
      <c r="K65" s="129"/>
      <c r="L65" s="115"/>
      <c r="P65" s="20"/>
      <c r="Q65" s="19"/>
      <c r="U65" s="20"/>
    </row>
    <row r="66" spans="2:21" ht="36" x14ac:dyDescent="0.25">
      <c r="B66" s="34"/>
      <c r="D66" s="155" t="str">
        <f>IF(SUM(G86:G87)=2, "To achieve this goal, you anticipated an average annual change of "&amp;ROUND((J65-F58)/4, 0)&amp;" between baseline year '20 and HHAP-3 goal setting year '24.", "")</f>
        <v/>
      </c>
      <c r="E66" s="155"/>
      <c r="F66" s="155"/>
      <c r="G66" s="156"/>
      <c r="H66" s="155"/>
      <c r="I66" s="157"/>
      <c r="J66" s="103" t="s">
        <v>19</v>
      </c>
      <c r="L66" s="130"/>
      <c r="P66" s="20"/>
      <c r="Q66" s="19"/>
      <c r="U66" s="20"/>
    </row>
    <row r="67" spans="2:21" x14ac:dyDescent="0.25">
      <c r="B67" s="35"/>
      <c r="C67" s="4"/>
      <c r="D67" s="4"/>
      <c r="E67" s="4"/>
      <c r="F67" s="4"/>
      <c r="G67" s="4"/>
      <c r="H67" s="4"/>
      <c r="I67" s="4"/>
      <c r="J67" s="4"/>
      <c r="K67" s="86"/>
      <c r="L67" s="131"/>
      <c r="M67" s="86"/>
      <c r="N67" s="86"/>
      <c r="O67" s="4"/>
      <c r="P67" s="38"/>
      <c r="Q67" s="19"/>
      <c r="U67" s="20"/>
    </row>
    <row r="68" spans="2:21" x14ac:dyDescent="0.25">
      <c r="B68" s="29"/>
      <c r="C68" s="17"/>
      <c r="D68" s="17"/>
      <c r="E68" s="17"/>
      <c r="F68" s="17"/>
      <c r="G68" s="17"/>
      <c r="H68" s="17"/>
      <c r="I68" s="17"/>
      <c r="J68" s="17"/>
      <c r="K68" s="87"/>
      <c r="L68" s="132"/>
      <c r="M68" s="87"/>
      <c r="N68" s="87"/>
      <c r="O68" s="17"/>
      <c r="P68" s="18"/>
      <c r="Q68" s="19"/>
      <c r="U68" s="20"/>
    </row>
    <row r="69" spans="2:21" ht="15" customHeight="1" x14ac:dyDescent="0.25">
      <c r="B69" s="158" t="s">
        <v>95</v>
      </c>
      <c r="D69" s="12" t="s">
        <v>28</v>
      </c>
      <c r="L69" s="109"/>
      <c r="M69" s="159" t="str">
        <f>IFERROR(IF(SUM(G87:G88)=2,"The 2025 goal represents a "&amp;ROUND(ABS(G89*100), 2)&amp;IF(G89&lt;0, "% decrease", IF(G89&gt;0, "% increase", "% change"))&amp;" relative to your 2024 goal. Please describe local efforts underway or other community factors that will justify this change in the narrative section of 'TBL. 4' in the HHAP-4 data tables file.", ""),"")</f>
        <v/>
      </c>
      <c r="N69" s="159"/>
      <c r="O69" s="159"/>
      <c r="P69" s="20"/>
      <c r="Q69" s="19"/>
      <c r="S69" s="71"/>
      <c r="T69" s="71"/>
      <c r="U69" s="20"/>
    </row>
    <row r="70" spans="2:21" ht="14.25" customHeight="1" x14ac:dyDescent="0.25">
      <c r="B70" s="158"/>
      <c r="L70" s="109"/>
      <c r="M70" s="159"/>
      <c r="N70" s="159"/>
      <c r="O70" s="159"/>
      <c r="P70" s="20"/>
      <c r="Q70" s="19"/>
      <c r="R70" s="160" t="s">
        <v>106</v>
      </c>
      <c r="S70" s="160"/>
      <c r="T70" s="160"/>
      <c r="U70" s="20"/>
    </row>
    <row r="71" spans="2:21" ht="14.25" customHeight="1" thickBot="1" x14ac:dyDescent="0.3">
      <c r="B71" s="158"/>
      <c r="H71" s="14" t="s">
        <v>4</v>
      </c>
      <c r="I71" s="14" t="s">
        <v>5</v>
      </c>
      <c r="J71" s="14" t="s">
        <v>6</v>
      </c>
      <c r="K71" s="1" t="s">
        <v>7</v>
      </c>
      <c r="L71" s="133"/>
      <c r="M71" s="159"/>
      <c r="N71" s="159"/>
      <c r="O71" s="159"/>
      <c r="P71" s="20"/>
      <c r="Q71" s="19"/>
      <c r="R71" s="160"/>
      <c r="S71" s="160"/>
      <c r="T71" s="160"/>
      <c r="U71" s="20"/>
    </row>
    <row r="72" spans="2:21" ht="15" customHeight="1" thickBot="1" x14ac:dyDescent="0.3">
      <c r="B72" s="158"/>
      <c r="D72" s="36" t="s">
        <v>18</v>
      </c>
      <c r="E72" s="7"/>
      <c r="F72" s="7"/>
      <c r="G72" s="7"/>
      <c r="H72" s="84" t="str">
        <f>IF(SUM($G$88, $G$86)=2, G58+$G$85, "")</f>
        <v/>
      </c>
      <c r="I72" s="84" t="str">
        <f>IF(SUM($G$86, $G$88)=2, H72+$G$85, "")</f>
        <v/>
      </c>
      <c r="J72" s="102" t="str">
        <f>IF(SUM($G$86, $G$88)=2, I72+$G$85, "")</f>
        <v/>
      </c>
      <c r="K72" s="104"/>
      <c r="L72" s="74"/>
      <c r="M72" s="159"/>
      <c r="N72" s="159"/>
      <c r="O72" s="159"/>
      <c r="P72" s="20"/>
      <c r="Q72" s="19"/>
      <c r="R72" s="160"/>
      <c r="S72" s="160"/>
      <c r="T72" s="160"/>
      <c r="U72" s="20"/>
    </row>
    <row r="73" spans="2:21" ht="36" x14ac:dyDescent="0.25">
      <c r="B73" s="34"/>
      <c r="D73" s="155" t="str">
        <f>IF(SUM(G86,G88)=2, "To achieve this goal, anticipate an average annual change of "&amp;ROUND((K72-G58)/4, 0)&amp;" between baseline year '21 and HHAP-4 goal setting year '25.", "")</f>
        <v/>
      </c>
      <c r="E73" s="155"/>
      <c r="F73" s="155"/>
      <c r="G73" s="155"/>
      <c r="H73" s="155"/>
      <c r="I73" s="155"/>
      <c r="J73" s="157"/>
      <c r="K73" s="103" t="s">
        <v>17</v>
      </c>
      <c r="L73" s="73"/>
      <c r="M73" s="159"/>
      <c r="N73" s="159"/>
      <c r="O73" s="159"/>
      <c r="P73" s="20"/>
      <c r="Q73" s="19"/>
      <c r="R73" s="160"/>
      <c r="S73" s="160"/>
      <c r="T73" s="160"/>
      <c r="U73" s="20"/>
    </row>
    <row r="74" spans="2:21" x14ac:dyDescent="0.25">
      <c r="B74" s="3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  <c r="Q74" s="23"/>
      <c r="R74" s="4"/>
      <c r="S74" s="4"/>
      <c r="T74" s="4"/>
      <c r="U74" s="38"/>
    </row>
    <row r="77" spans="2:21" hidden="1" x14ac:dyDescent="0.25">
      <c r="B77" s="153" t="s">
        <v>103</v>
      </c>
      <c r="C77" s="153"/>
      <c r="D77" s="153"/>
      <c r="E77" s="153"/>
      <c r="F77" s="153"/>
      <c r="G77" s="77" t="str">
        <f>IF(G79=1, (G17-D17)/3, "")</f>
        <v/>
      </c>
    </row>
    <row r="78" spans="2:21" hidden="1" x14ac:dyDescent="0.25">
      <c r="B78" s="153" t="s">
        <v>107</v>
      </c>
      <c r="C78" s="153"/>
      <c r="D78" s="153"/>
      <c r="E78" s="153"/>
      <c r="F78" s="153"/>
      <c r="G78" s="78" t="str">
        <f>IF(SUM(G79,G81)=2, (K31-G17)/4, "")</f>
        <v/>
      </c>
    </row>
    <row r="79" spans="2:21" hidden="1" x14ac:dyDescent="0.25">
      <c r="B79" s="153" t="s">
        <v>57</v>
      </c>
      <c r="C79" s="153"/>
      <c r="D79" s="153"/>
      <c r="E79" s="153"/>
      <c r="F79" s="153"/>
      <c r="G79" s="79">
        <f>IF(OR(D17="",E17="",F17="",G17=""),0,1)</f>
        <v>0</v>
      </c>
    </row>
    <row r="80" spans="2:21" hidden="1" x14ac:dyDescent="0.25">
      <c r="B80" s="153" t="s">
        <v>58</v>
      </c>
      <c r="C80" s="153"/>
      <c r="D80" s="153"/>
      <c r="E80" s="153"/>
      <c r="F80" s="153"/>
      <c r="G80" s="79">
        <f>IF(J24="", 0, 1)</f>
        <v>0</v>
      </c>
    </row>
    <row r="81" spans="2:7" hidden="1" x14ac:dyDescent="0.25">
      <c r="B81" s="154" t="s">
        <v>59</v>
      </c>
      <c r="C81" s="154"/>
      <c r="D81" s="154"/>
      <c r="E81" s="154"/>
      <c r="F81" s="154"/>
      <c r="G81" s="79">
        <f>IF(K31="", 0, 1)</f>
        <v>0</v>
      </c>
    </row>
    <row r="82" spans="2:7" hidden="1" x14ac:dyDescent="0.25">
      <c r="B82" s="153" t="s">
        <v>118</v>
      </c>
      <c r="C82" s="153"/>
      <c r="D82" s="153"/>
      <c r="E82" s="153"/>
      <c r="F82" s="153"/>
      <c r="G82" s="98" t="str">
        <f>IF(SUM(G80:G81)=2,(K31-J24)/J24, "")</f>
        <v/>
      </c>
    </row>
    <row r="83" spans="2:7" hidden="1" x14ac:dyDescent="0.25">
      <c r="B83" s="82"/>
      <c r="C83" s="82"/>
      <c r="D83" s="82"/>
      <c r="E83" s="82"/>
      <c r="F83" s="82"/>
    </row>
    <row r="84" spans="2:7" hidden="1" x14ac:dyDescent="0.25">
      <c r="B84" s="153" t="s">
        <v>96</v>
      </c>
      <c r="C84" s="153"/>
      <c r="D84" s="153"/>
      <c r="E84" s="153"/>
      <c r="F84" s="153"/>
      <c r="G84" s="80" t="str">
        <f>IF(G86=1, (G58-D58)/3, "")</f>
        <v/>
      </c>
    </row>
    <row r="85" spans="2:7" hidden="1" x14ac:dyDescent="0.25">
      <c r="B85" s="153" t="s">
        <v>108</v>
      </c>
      <c r="C85" s="153"/>
      <c r="D85" s="153"/>
      <c r="E85" s="153"/>
      <c r="F85" s="153"/>
      <c r="G85" s="80" t="str">
        <f>IF(SUM(G86,G88)=2, (K72-G58)/4, "")</f>
        <v/>
      </c>
    </row>
    <row r="86" spans="2:7" hidden="1" x14ac:dyDescent="0.25">
      <c r="B86" s="153" t="s">
        <v>60</v>
      </c>
      <c r="C86" s="153"/>
      <c r="D86" s="153"/>
      <c r="E86" s="153"/>
      <c r="F86" s="153"/>
      <c r="G86" s="81">
        <f>IF(OR(D58="",E58="",F58="",G58=""),0,1)</f>
        <v>0</v>
      </c>
    </row>
    <row r="87" spans="2:7" hidden="1" x14ac:dyDescent="0.25">
      <c r="B87" s="153" t="s">
        <v>58</v>
      </c>
      <c r="C87" s="153"/>
      <c r="D87" s="153"/>
      <c r="E87" s="153"/>
      <c r="F87" s="153"/>
      <c r="G87" s="81">
        <f>IF(AND(D47="Yes", ISBLANK(D50)=FALSE), 1, 0)</f>
        <v>0</v>
      </c>
    </row>
    <row r="88" spans="2:7" hidden="1" x14ac:dyDescent="0.25">
      <c r="B88" s="154" t="s">
        <v>97</v>
      </c>
      <c r="C88" s="154"/>
      <c r="D88" s="154"/>
      <c r="E88" s="154"/>
      <c r="F88" s="154"/>
      <c r="G88" s="81">
        <f>IF(K72="", 0, 1)</f>
        <v>0</v>
      </c>
    </row>
    <row r="89" spans="2:7" hidden="1" x14ac:dyDescent="0.25">
      <c r="B89" s="153" t="s">
        <v>118</v>
      </c>
      <c r="C89" s="153"/>
      <c r="D89" s="153"/>
      <c r="E89" s="153"/>
      <c r="F89" s="153"/>
      <c r="G89" s="98" t="str">
        <f>IF(SUM(G87:G88)=2,(K72-J65)/J65, "")</f>
        <v/>
      </c>
    </row>
  </sheetData>
  <sheetProtection sheet="1" objects="1" scenarios="1"/>
  <mergeCells count="46">
    <mergeCell ref="B21:B23"/>
    <mergeCell ref="D25:I25"/>
    <mergeCell ref="B28:B31"/>
    <mergeCell ref="B6:U6"/>
    <mergeCell ref="B7:U7"/>
    <mergeCell ref="B8:U8"/>
    <mergeCell ref="B9:U9"/>
    <mergeCell ref="B13:B14"/>
    <mergeCell ref="M13:O18"/>
    <mergeCell ref="Q13:U13"/>
    <mergeCell ref="L14:L15"/>
    <mergeCell ref="D18:G18"/>
    <mergeCell ref="H18:K18"/>
    <mergeCell ref="M28:O32"/>
    <mergeCell ref="D32:J32"/>
    <mergeCell ref="B53:B57"/>
    <mergeCell ref="M53:O59"/>
    <mergeCell ref="L54:L55"/>
    <mergeCell ref="D59:G59"/>
    <mergeCell ref="H59:K59"/>
    <mergeCell ref="B41:B42"/>
    <mergeCell ref="B35:B37"/>
    <mergeCell ref="C35:U36"/>
    <mergeCell ref="C37:U37"/>
    <mergeCell ref="Q41:U41"/>
    <mergeCell ref="D42:K42"/>
    <mergeCell ref="D44:K44"/>
    <mergeCell ref="E47:N48"/>
    <mergeCell ref="B62:B64"/>
    <mergeCell ref="D66:I66"/>
    <mergeCell ref="B69:B72"/>
    <mergeCell ref="M69:O73"/>
    <mergeCell ref="R70:T73"/>
    <mergeCell ref="D73:J73"/>
    <mergeCell ref="B89:F89"/>
    <mergeCell ref="B77:F77"/>
    <mergeCell ref="B78:F78"/>
    <mergeCell ref="B79:F79"/>
    <mergeCell ref="B80:F80"/>
    <mergeCell ref="B81:F81"/>
    <mergeCell ref="B82:F82"/>
    <mergeCell ref="B84:F84"/>
    <mergeCell ref="B85:F85"/>
    <mergeCell ref="B86:F86"/>
    <mergeCell ref="B87:F87"/>
    <mergeCell ref="B88:F88"/>
  </mergeCells>
  <conditionalFormatting sqref="D49">
    <cfRule type="expression" dxfId="22" priority="23">
      <formula>$D$47="Yes"</formula>
    </cfRule>
  </conditionalFormatting>
  <conditionalFormatting sqref="D44:K44">
    <cfRule type="expression" dxfId="21" priority="22">
      <formula>$D$42="Other"</formula>
    </cfRule>
  </conditionalFormatting>
  <conditionalFormatting sqref="D44">
    <cfRule type="expression" dxfId="20" priority="21">
      <formula>$D$42&lt;&gt;"Other"</formula>
    </cfRule>
  </conditionalFormatting>
  <conditionalFormatting sqref="C35:U36">
    <cfRule type="expression" dxfId="19" priority="20">
      <formula>SUM($G$79:$G$81)=3</formula>
    </cfRule>
  </conditionalFormatting>
  <conditionalFormatting sqref="C37:U37">
    <cfRule type="expression" dxfId="18" priority="19">
      <formula>SUM($G$79:$G$81)=3</formula>
    </cfRule>
  </conditionalFormatting>
  <conditionalFormatting sqref="B35">
    <cfRule type="expression" dxfId="17" priority="18">
      <formula>SUM($G$79:$G$81)=3</formula>
    </cfRule>
  </conditionalFormatting>
  <conditionalFormatting sqref="D50">
    <cfRule type="expression" dxfId="16" priority="17">
      <formula>$D$47="Yes"</formula>
    </cfRule>
  </conditionalFormatting>
  <conditionalFormatting sqref="G17 G24">
    <cfRule type="expression" dxfId="15" priority="16">
      <formula>SUM($G$79:$G$80)&lt;&gt;2</formula>
    </cfRule>
  </conditionalFormatting>
  <conditionalFormatting sqref="D18:G23">
    <cfRule type="expression" dxfId="14" priority="15">
      <formula>SUM($G$79:$G$80)&lt;&gt;2</formula>
    </cfRule>
  </conditionalFormatting>
  <conditionalFormatting sqref="J24 K31">
    <cfRule type="expression" dxfId="13" priority="14">
      <formula>SUM($G$79:$G$81)&lt;&gt;3</formula>
    </cfRule>
  </conditionalFormatting>
  <conditionalFormatting sqref="K24:L24 L25:L30">
    <cfRule type="expression" dxfId="12" priority="13">
      <formula>SUM($G$79:$G$81)&lt;&gt;3</formula>
    </cfRule>
  </conditionalFormatting>
  <conditionalFormatting sqref="L26:L27">
    <cfRule type="expression" dxfId="11" priority="12">
      <formula>SUM($G$79:$G$81)&lt;&gt;3</formula>
    </cfRule>
  </conditionalFormatting>
  <conditionalFormatting sqref="L26">
    <cfRule type="expression" dxfId="10" priority="11">
      <formula>SUM($G$79:$G$81)&lt;&gt;3</formula>
    </cfRule>
  </conditionalFormatting>
  <conditionalFormatting sqref="G15:G16 H15:K15">
    <cfRule type="expression" dxfId="9" priority="10">
      <formula>SUM($G$79:$G$80)&lt;&gt;2</formula>
    </cfRule>
  </conditionalFormatting>
  <conditionalFormatting sqref="L14:L15">
    <cfRule type="expression" dxfId="8" priority="9">
      <formula>SUM($G$79:$G$80)=2</formula>
    </cfRule>
  </conditionalFormatting>
  <conditionalFormatting sqref="G58 G65">
    <cfRule type="expression" dxfId="7" priority="8">
      <formula>SUM($G$86:$G$87)&lt;&gt;2</formula>
    </cfRule>
  </conditionalFormatting>
  <conditionalFormatting sqref="D59:G64">
    <cfRule type="expression" dxfId="6" priority="7">
      <formula>SUM($G$86:$G$87)&lt;&gt;2</formula>
    </cfRule>
  </conditionalFormatting>
  <conditionalFormatting sqref="G55:G57">
    <cfRule type="expression" dxfId="5" priority="6">
      <formula>SUM($G$86:$G$87)&lt;&gt;2</formula>
    </cfRule>
  </conditionalFormatting>
  <conditionalFormatting sqref="H54:K55">
    <cfRule type="expression" dxfId="4" priority="5">
      <formula>SUM($G$86:$G$87)&lt;&gt;2</formula>
    </cfRule>
  </conditionalFormatting>
  <conditionalFormatting sqref="L54:L55">
    <cfRule type="expression" dxfId="3" priority="4">
      <formula>SUM($G$86:$G$87)=2</formula>
    </cfRule>
  </conditionalFormatting>
  <conditionalFormatting sqref="J65 K72">
    <cfRule type="expression" dxfId="2" priority="3">
      <formula>SUM($G$86:$G$88)&lt;&gt;3</formula>
    </cfRule>
  </conditionalFormatting>
  <conditionalFormatting sqref="K65:L65 L66:L71">
    <cfRule type="expression" dxfId="1" priority="2">
      <formula>SUM($G$86:$G$88)&lt;&gt;3</formula>
    </cfRule>
  </conditionalFormatting>
  <conditionalFormatting sqref="L67">
    <cfRule type="expression" dxfId="0" priority="1">
      <formula>SUM($G$86:$G$88)&lt;&gt;3</formula>
    </cfRule>
  </conditionalFormatting>
  <dataValidations count="2">
    <dataValidation type="list" allowBlank="1" showInputMessage="1" showErrorMessage="1" sqref="D47" xr:uid="{7011B163-7F85-40A0-B23C-0B4E60521482}">
      <formula1>"Yes, No"</formula1>
    </dataValidation>
    <dataValidation type="decimal" operator="greaterThanOrEqual" allowBlank="1" showInputMessage="1" showErrorMessage="1" error="Must be a number greater than or equal to zero" sqref="K72 D58:G58 D50 K31 J24 D17:G17" xr:uid="{FBFBB207-1512-4AA1-9576-2AFE6D1A1F69}">
      <formula1>0</formula1>
    </dataValidation>
  </dataValidations>
  <hyperlinks>
    <hyperlink ref="C37" r:id="rId1" xr:uid="{E0A54A89-8F21-4980-A8D9-706CB3C778D9}"/>
  </hyperlinks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5D910D-1D81-451B-82D9-A792C6305F17}">
          <x14:formula1>
            <xm:f>Subpopulations!$A:$A</xm:f>
          </x14:formula1>
          <xm:sqref>D42:K42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0EE4-510E-4A91-93EE-B7D487634376}">
  <sheetPr>
    <tabColor theme="8"/>
  </sheetPr>
  <dimension ref="A1:L76"/>
  <sheetViews>
    <sheetView showGridLines="0" topLeftCell="A55" workbookViewId="0">
      <selection activeCell="B59" sqref="B59:E59"/>
    </sheetView>
  </sheetViews>
  <sheetFormatPr defaultColWidth="8" defaultRowHeight="15" x14ac:dyDescent="0.25"/>
  <cols>
    <col min="1" max="1" width="2" style="46" customWidth="1"/>
    <col min="2" max="2" width="52.44140625" style="52" customWidth="1"/>
    <col min="3" max="3" width="27.44140625" style="52" customWidth="1"/>
    <col min="4" max="4" width="24.6640625" style="52" customWidth="1"/>
    <col min="5" max="5" width="33" style="52" customWidth="1"/>
    <col min="6" max="6" width="5.88671875" style="47" customWidth="1"/>
    <col min="7" max="7" width="4.44140625" style="47" customWidth="1"/>
    <col min="8" max="16384" width="8" style="47"/>
  </cols>
  <sheetData>
    <row r="1" spans="1:12" ht="15.75" thickBot="1" x14ac:dyDescent="0.3">
      <c r="B1" s="191" t="s">
        <v>61</v>
      </c>
      <c r="C1" s="192"/>
      <c r="D1" s="192"/>
      <c r="E1" s="193"/>
    </row>
    <row r="2" spans="1:12" ht="16.5" customHeight="1" thickBot="1" x14ac:dyDescent="0.3">
      <c r="B2" s="194" t="s">
        <v>24</v>
      </c>
      <c r="C2" s="195"/>
      <c r="D2" s="195"/>
      <c r="E2" s="196"/>
    </row>
    <row r="3" spans="1:12" ht="78" customHeight="1" thickBot="1" x14ac:dyDescent="0.3">
      <c r="B3" s="197" t="s">
        <v>85</v>
      </c>
      <c r="C3" s="198"/>
      <c r="D3" s="198"/>
      <c r="E3" s="199"/>
    </row>
    <row r="4" spans="1:12" ht="59.25" customHeight="1" thickBot="1" x14ac:dyDescent="0.3">
      <c r="B4" s="200" t="s">
        <v>86</v>
      </c>
      <c r="C4" s="201"/>
      <c r="D4" s="201"/>
      <c r="E4" s="202"/>
    </row>
    <row r="5" spans="1:12" ht="14.45" customHeight="1" thickTop="1" x14ac:dyDescent="0.25">
      <c r="B5" s="203" t="s">
        <v>62</v>
      </c>
      <c r="C5" s="205" t="s">
        <v>20</v>
      </c>
      <c r="D5" s="206"/>
      <c r="E5" s="207"/>
    </row>
    <row r="6" spans="1:12" ht="40.9" customHeight="1" x14ac:dyDescent="0.25">
      <c r="B6" s="204"/>
      <c r="C6" s="54" t="s">
        <v>21</v>
      </c>
      <c r="D6" s="45" t="s">
        <v>22</v>
      </c>
      <c r="E6" s="55" t="s">
        <v>23</v>
      </c>
    </row>
    <row r="7" spans="1:12" ht="32.25" customHeight="1" thickBot="1" x14ac:dyDescent="0.3">
      <c r="B7" s="53" t="s">
        <v>63</v>
      </c>
      <c r="C7" s="70" t="str">
        <f>IF( SUM('1a'!G79,'1a'!G81)=2,'1a'!K31-'1a'!G17, "")</f>
        <v/>
      </c>
      <c r="D7" s="69" t="str">
        <f>IF( SUM('1a'!G79,'1a'!G81)=2,('1a'!K31-'1a'!G17)/'1a'!G17, "")</f>
        <v/>
      </c>
      <c r="E7" s="57" t="str">
        <f>IF(SUM('1a'!G79,'1a'!G81)=2, '1a'!K31, "")</f>
        <v/>
      </c>
      <c r="G7" s="236" t="s">
        <v>104</v>
      </c>
      <c r="H7" s="236"/>
      <c r="I7" s="236"/>
      <c r="J7" s="236"/>
      <c r="K7" s="236"/>
      <c r="L7" s="236"/>
    </row>
    <row r="8" spans="1:12" ht="15.75" thickTop="1" x14ac:dyDescent="0.25">
      <c r="B8" s="212" t="s">
        <v>64</v>
      </c>
      <c r="C8" s="213"/>
      <c r="D8" s="213"/>
      <c r="E8" s="214"/>
    </row>
    <row r="9" spans="1:12" s="48" customFormat="1" ht="57.6" customHeight="1" x14ac:dyDescent="0.3">
      <c r="A9" s="46"/>
      <c r="B9" s="208" t="s">
        <v>65</v>
      </c>
      <c r="C9" s="209"/>
      <c r="D9" s="210" t="s">
        <v>87</v>
      </c>
      <c r="E9" s="211"/>
    </row>
    <row r="10" spans="1:12" s="49" customFormat="1" ht="84.75" customHeight="1" thickBot="1" x14ac:dyDescent="0.3">
      <c r="A10" s="46"/>
      <c r="B10" s="215"/>
      <c r="C10" s="216"/>
      <c r="D10" s="217"/>
      <c r="E10" s="218"/>
    </row>
    <row r="11" spans="1:12" s="49" customFormat="1" ht="25.15" customHeight="1" x14ac:dyDescent="0.25">
      <c r="A11" s="46"/>
      <c r="B11" s="51"/>
      <c r="C11" s="51"/>
      <c r="D11" s="51"/>
      <c r="E11" s="51"/>
    </row>
    <row r="12" spans="1:12" ht="15.75" thickBot="1" x14ac:dyDescent="0.3"/>
    <row r="13" spans="1:12" ht="15.75" thickBot="1" x14ac:dyDescent="0.3">
      <c r="B13" s="194" t="s">
        <v>66</v>
      </c>
      <c r="C13" s="195"/>
      <c r="D13" s="195"/>
      <c r="E13" s="196"/>
    </row>
    <row r="14" spans="1:12" ht="78" customHeight="1" thickBot="1" x14ac:dyDescent="0.3">
      <c r="B14" s="197" t="s">
        <v>88</v>
      </c>
      <c r="C14" s="198"/>
      <c r="D14" s="198"/>
      <c r="E14" s="199"/>
    </row>
    <row r="15" spans="1:12" ht="44.25" customHeight="1" thickBot="1" x14ac:dyDescent="0.3">
      <c r="B15" s="200" t="s">
        <v>86</v>
      </c>
      <c r="C15" s="219"/>
      <c r="D15" s="219"/>
      <c r="E15" s="220"/>
    </row>
    <row r="16" spans="1:12" ht="14.45" customHeight="1" thickTop="1" x14ac:dyDescent="0.25">
      <c r="B16" s="221" t="s">
        <v>67</v>
      </c>
      <c r="C16" s="205" t="s">
        <v>20</v>
      </c>
      <c r="D16" s="206"/>
      <c r="E16" s="207"/>
    </row>
    <row r="17" spans="2:12" ht="25.5" x14ac:dyDescent="0.25">
      <c r="B17" s="222"/>
      <c r="C17" s="54" t="s">
        <v>21</v>
      </c>
      <c r="D17" s="45" t="s">
        <v>22</v>
      </c>
      <c r="E17" s="55" t="s">
        <v>68</v>
      </c>
    </row>
    <row r="18" spans="2:12" ht="27" thickBot="1" x14ac:dyDescent="0.3">
      <c r="B18" s="50" t="s">
        <v>63</v>
      </c>
      <c r="C18" s="56" t="str">
        <f>IF( SUM('1b'!G79,'1b'!G81)=2,'1b'!K31-'1b'!G17, "")</f>
        <v/>
      </c>
      <c r="D18" s="69" t="str">
        <f>IF( SUM('1b'!G79,'1b'!G81)=2,('1b'!K31-'1b'!G17)/'1b'!G17, "")</f>
        <v/>
      </c>
      <c r="E18" s="57" t="str">
        <f>IF(SUM('1b'!G79,'1b'!G81)=2, '1b'!K31, "")</f>
        <v/>
      </c>
      <c r="G18" s="236" t="s">
        <v>104</v>
      </c>
      <c r="H18" s="236"/>
      <c r="I18" s="236"/>
      <c r="J18" s="236"/>
      <c r="K18" s="236"/>
      <c r="L18" s="236"/>
    </row>
    <row r="19" spans="2:12" ht="14.45" customHeight="1" thickTop="1" x14ac:dyDescent="0.25">
      <c r="B19" s="223" t="s">
        <v>64</v>
      </c>
      <c r="C19" s="224"/>
      <c r="D19" s="224"/>
      <c r="E19" s="225"/>
    </row>
    <row r="20" spans="2:12" ht="43.15" customHeight="1" x14ac:dyDescent="0.25">
      <c r="B20" s="208" t="s">
        <v>65</v>
      </c>
      <c r="C20" s="209"/>
      <c r="D20" s="210" t="s">
        <v>87</v>
      </c>
      <c r="E20" s="211"/>
    </row>
    <row r="21" spans="2:12" ht="81.75" customHeight="1" thickBot="1" x14ac:dyDescent="0.3">
      <c r="B21" s="215"/>
      <c r="C21" s="216"/>
      <c r="D21" s="226"/>
      <c r="E21" s="227"/>
    </row>
    <row r="23" spans="2:12" ht="15.75" thickBot="1" x14ac:dyDescent="0.3"/>
    <row r="24" spans="2:12" ht="15.75" thickBot="1" x14ac:dyDescent="0.3">
      <c r="B24" s="194" t="s">
        <v>69</v>
      </c>
      <c r="C24" s="195"/>
      <c r="D24" s="195"/>
      <c r="E24" s="196"/>
    </row>
    <row r="25" spans="2:12" ht="82.5" customHeight="1" thickBot="1" x14ac:dyDescent="0.3">
      <c r="B25" s="197" t="s">
        <v>89</v>
      </c>
      <c r="C25" s="198"/>
      <c r="D25" s="198"/>
      <c r="E25" s="199"/>
    </row>
    <row r="26" spans="2:12" ht="48" customHeight="1" thickBot="1" x14ac:dyDescent="0.3">
      <c r="B26" s="200" t="s">
        <v>86</v>
      </c>
      <c r="C26" s="219"/>
      <c r="D26" s="219"/>
      <c r="E26" s="220"/>
    </row>
    <row r="27" spans="2:12" ht="15.75" thickTop="1" x14ac:dyDescent="0.25">
      <c r="B27" s="222" t="s">
        <v>70</v>
      </c>
      <c r="C27" s="205" t="s">
        <v>20</v>
      </c>
      <c r="D27" s="206"/>
      <c r="E27" s="207"/>
    </row>
    <row r="28" spans="2:12" ht="46.5" customHeight="1" x14ac:dyDescent="0.25">
      <c r="B28" s="228"/>
      <c r="C28" s="54" t="s">
        <v>21</v>
      </c>
      <c r="D28" s="45" t="s">
        <v>22</v>
      </c>
      <c r="E28" s="55" t="s">
        <v>71</v>
      </c>
    </row>
    <row r="29" spans="2:12" ht="27" customHeight="1" thickBot="1" x14ac:dyDescent="0.3">
      <c r="B29" s="50" t="s">
        <v>63</v>
      </c>
      <c r="C29" s="56" t="str">
        <f>IF( SUM('2'!G79,'2'!G81)=2,'2'!K31-'2'!G17, "")</f>
        <v/>
      </c>
      <c r="D29" s="69" t="str">
        <f>IF( SUM('2'!G79,'2'!G81)=2,('2'!K31-'2'!G17)/'2'!G17, "")</f>
        <v/>
      </c>
      <c r="E29" s="57" t="str">
        <f>IF(SUM('2'!G79,'2'!G81)=2, '2'!K31, "")</f>
        <v/>
      </c>
      <c r="G29" s="236" t="s">
        <v>104</v>
      </c>
      <c r="H29" s="236"/>
      <c r="I29" s="236"/>
      <c r="J29" s="236"/>
      <c r="K29" s="236"/>
      <c r="L29" s="236"/>
    </row>
    <row r="30" spans="2:12" ht="14.45" customHeight="1" thickTop="1" x14ac:dyDescent="0.25">
      <c r="B30" s="223" t="s">
        <v>72</v>
      </c>
      <c r="C30" s="224"/>
      <c r="D30" s="224"/>
      <c r="E30" s="225"/>
    </row>
    <row r="31" spans="2:12" ht="37.9" customHeight="1" x14ac:dyDescent="0.25">
      <c r="B31" s="208" t="s">
        <v>65</v>
      </c>
      <c r="C31" s="209"/>
      <c r="D31" s="210" t="s">
        <v>87</v>
      </c>
      <c r="E31" s="211"/>
    </row>
    <row r="32" spans="2:12" ht="95.25" customHeight="1" thickBot="1" x14ac:dyDescent="0.3">
      <c r="B32" s="215"/>
      <c r="C32" s="216"/>
      <c r="D32" s="217"/>
      <c r="E32" s="218"/>
    </row>
    <row r="34" spans="2:12" ht="15.75" thickBot="1" x14ac:dyDescent="0.3"/>
    <row r="35" spans="2:12" ht="15.75" thickBot="1" x14ac:dyDescent="0.3">
      <c r="B35" s="194" t="s">
        <v>73</v>
      </c>
      <c r="C35" s="195"/>
      <c r="D35" s="195"/>
      <c r="E35" s="196"/>
    </row>
    <row r="36" spans="2:12" ht="90" customHeight="1" thickBot="1" x14ac:dyDescent="0.3">
      <c r="B36" s="197" t="s">
        <v>141</v>
      </c>
      <c r="C36" s="198"/>
      <c r="D36" s="198"/>
      <c r="E36" s="199"/>
    </row>
    <row r="37" spans="2:12" ht="39.75" customHeight="1" thickBot="1" x14ac:dyDescent="0.3">
      <c r="B37" s="200" t="s">
        <v>86</v>
      </c>
      <c r="C37" s="219"/>
      <c r="D37" s="219"/>
      <c r="E37" s="220"/>
    </row>
    <row r="38" spans="2:12" ht="15.75" thickTop="1" x14ac:dyDescent="0.25">
      <c r="B38" s="222" t="s">
        <v>74</v>
      </c>
      <c r="C38" s="205" t="s">
        <v>20</v>
      </c>
      <c r="D38" s="206"/>
      <c r="E38" s="207"/>
    </row>
    <row r="39" spans="2:12" ht="38.25" x14ac:dyDescent="0.25">
      <c r="B39" s="228"/>
      <c r="C39" s="54" t="s">
        <v>21</v>
      </c>
      <c r="D39" s="45" t="s">
        <v>22</v>
      </c>
      <c r="E39" s="55" t="s">
        <v>75</v>
      </c>
    </row>
    <row r="40" spans="2:12" ht="27" thickBot="1" x14ac:dyDescent="0.3">
      <c r="B40" s="50" t="s">
        <v>63</v>
      </c>
      <c r="C40" s="56" t="str">
        <f>IF( SUM('3'!G79,'3'!G81)=2,'3'!K31-'3'!G17, "")</f>
        <v/>
      </c>
      <c r="D40" s="69" t="str">
        <f>IF( SUM('3'!G79,'3'!G81)=2,('3'!K31-'3'!G17)/'3'!G17, "")</f>
        <v/>
      </c>
      <c r="E40" s="57" t="str">
        <f>IF(SUM('3'!G79,'3'!G81)=2, '3'!K31, "")</f>
        <v/>
      </c>
      <c r="G40" s="236" t="s">
        <v>104</v>
      </c>
      <c r="H40" s="236"/>
      <c r="I40" s="236"/>
      <c r="J40" s="236"/>
      <c r="K40" s="236"/>
      <c r="L40" s="236"/>
    </row>
    <row r="41" spans="2:12" ht="14.45" customHeight="1" thickTop="1" x14ac:dyDescent="0.25">
      <c r="B41" s="223" t="s">
        <v>72</v>
      </c>
      <c r="C41" s="224"/>
      <c r="D41" s="224"/>
      <c r="E41" s="225"/>
    </row>
    <row r="42" spans="2:12" ht="42" customHeight="1" x14ac:dyDescent="0.25">
      <c r="B42" s="208" t="s">
        <v>65</v>
      </c>
      <c r="C42" s="209"/>
      <c r="D42" s="210" t="s">
        <v>87</v>
      </c>
      <c r="E42" s="211"/>
    </row>
    <row r="43" spans="2:12" ht="104.25" customHeight="1" thickBot="1" x14ac:dyDescent="0.3">
      <c r="B43" s="215"/>
      <c r="C43" s="216"/>
      <c r="D43" s="217"/>
      <c r="E43" s="218"/>
    </row>
    <row r="45" spans="2:12" ht="15.75" thickBot="1" x14ac:dyDescent="0.3"/>
    <row r="46" spans="2:12" ht="15.75" thickBot="1" x14ac:dyDescent="0.3">
      <c r="B46" s="194" t="s">
        <v>76</v>
      </c>
      <c r="C46" s="195"/>
      <c r="D46" s="195"/>
      <c r="E46" s="196"/>
    </row>
    <row r="47" spans="2:12" ht="81.75" customHeight="1" thickBot="1" x14ac:dyDescent="0.3">
      <c r="B47" s="197" t="s">
        <v>90</v>
      </c>
      <c r="C47" s="198"/>
      <c r="D47" s="198"/>
      <c r="E47" s="199"/>
    </row>
    <row r="48" spans="2:12" ht="51.75" customHeight="1" thickBot="1" x14ac:dyDescent="0.3">
      <c r="B48" s="200" t="s">
        <v>86</v>
      </c>
      <c r="C48" s="219"/>
      <c r="D48" s="219"/>
      <c r="E48" s="220"/>
    </row>
    <row r="49" spans="2:12" ht="15.75" thickTop="1" x14ac:dyDescent="0.25">
      <c r="B49" s="229" t="s">
        <v>77</v>
      </c>
      <c r="C49" s="205" t="s">
        <v>20</v>
      </c>
      <c r="D49" s="206"/>
      <c r="E49" s="207"/>
    </row>
    <row r="50" spans="2:12" ht="93.6" customHeight="1" x14ac:dyDescent="0.25">
      <c r="B50" s="228"/>
      <c r="C50" s="54" t="s">
        <v>21</v>
      </c>
      <c r="D50" s="45" t="s">
        <v>22</v>
      </c>
      <c r="E50" s="55" t="s">
        <v>78</v>
      </c>
    </row>
    <row r="51" spans="2:12" ht="27" thickBot="1" x14ac:dyDescent="0.3">
      <c r="B51" s="50" t="s">
        <v>63</v>
      </c>
      <c r="C51" s="56" t="str">
        <f>IF(SUM('4'!G79,'4'!G81)=2,'4'!K31-'4'!G17, "")</f>
        <v/>
      </c>
      <c r="D51" s="69" t="str">
        <f>IF(SUM('4'!G79,'4'!G81)=2,('4'!K31-'4'!G17)/'4'!G17, "")</f>
        <v/>
      </c>
      <c r="E51" s="57" t="str">
        <f>IF(SUM('4'!G79,'4'!G81)=2,'4'!K31, "")</f>
        <v/>
      </c>
      <c r="G51" s="236" t="s">
        <v>104</v>
      </c>
      <c r="H51" s="236"/>
      <c r="I51" s="236"/>
      <c r="J51" s="236"/>
      <c r="K51" s="236"/>
      <c r="L51" s="236"/>
    </row>
    <row r="52" spans="2:12" ht="15.75" thickTop="1" x14ac:dyDescent="0.25">
      <c r="B52" s="212" t="s">
        <v>72</v>
      </c>
      <c r="C52" s="230"/>
      <c r="D52" s="230"/>
      <c r="E52" s="231"/>
    </row>
    <row r="53" spans="2:12" ht="46.15" customHeight="1" x14ac:dyDescent="0.25">
      <c r="B53" s="232" t="s">
        <v>65</v>
      </c>
      <c r="C53" s="233"/>
      <c r="D53" s="210" t="s">
        <v>87</v>
      </c>
      <c r="E53" s="211"/>
    </row>
    <row r="54" spans="2:12" ht="105.75" customHeight="1" thickBot="1" x14ac:dyDescent="0.3">
      <c r="B54" s="234"/>
      <c r="C54" s="235"/>
      <c r="D54" s="217"/>
      <c r="E54" s="218"/>
    </row>
    <row r="56" spans="2:12" ht="15.75" thickBot="1" x14ac:dyDescent="0.3"/>
    <row r="57" spans="2:12" ht="15.75" thickBot="1" x14ac:dyDescent="0.3">
      <c r="B57" s="194" t="s">
        <v>79</v>
      </c>
      <c r="C57" s="195"/>
      <c r="D57" s="195"/>
      <c r="E57" s="196"/>
    </row>
    <row r="58" spans="2:12" ht="90.75" customHeight="1" thickBot="1" x14ac:dyDescent="0.3">
      <c r="B58" s="197" t="s">
        <v>91</v>
      </c>
      <c r="C58" s="198"/>
      <c r="D58" s="198"/>
      <c r="E58" s="199"/>
    </row>
    <row r="59" spans="2:12" ht="44.25" customHeight="1" thickBot="1" x14ac:dyDescent="0.3">
      <c r="B59" s="200" t="s">
        <v>86</v>
      </c>
      <c r="C59" s="219"/>
      <c r="D59" s="219"/>
      <c r="E59" s="220"/>
    </row>
    <row r="60" spans="2:12" ht="15.75" thickTop="1" x14ac:dyDescent="0.25">
      <c r="B60" s="222" t="s">
        <v>80</v>
      </c>
      <c r="C60" s="205" t="s">
        <v>20</v>
      </c>
      <c r="D60" s="206"/>
      <c r="E60" s="207"/>
    </row>
    <row r="61" spans="2:12" ht="38.25" x14ac:dyDescent="0.25">
      <c r="B61" s="228"/>
      <c r="C61" s="54" t="s">
        <v>81</v>
      </c>
      <c r="D61" s="45" t="s">
        <v>22</v>
      </c>
      <c r="E61" s="55" t="s">
        <v>142</v>
      </c>
    </row>
    <row r="62" spans="2:12" ht="27" thickBot="1" x14ac:dyDescent="0.3">
      <c r="B62" s="50" t="s">
        <v>63</v>
      </c>
      <c r="C62" s="148" t="str">
        <f>IF(SUM('5'!G79,'5'!G81)=2, '5'!K31-'5'!G17, "")</f>
        <v/>
      </c>
      <c r="D62" s="69" t="str">
        <f>IF(SUM('5'!G79,'5'!G81)=2, ('5'!K31-'5'!G17)/'5'!G17, "")</f>
        <v/>
      </c>
      <c r="E62" s="149" t="str">
        <f>IF(SUM('5'!G79,'5'!G81)=2, '5'!K31, "")</f>
        <v/>
      </c>
      <c r="G62" s="236" t="s">
        <v>104</v>
      </c>
      <c r="H62" s="236"/>
      <c r="I62" s="236"/>
      <c r="J62" s="236"/>
      <c r="K62" s="236"/>
      <c r="L62" s="236"/>
    </row>
    <row r="63" spans="2:12" ht="15.75" thickTop="1" x14ac:dyDescent="0.25">
      <c r="B63" s="212" t="s">
        <v>72</v>
      </c>
      <c r="C63" s="230"/>
      <c r="D63" s="230"/>
      <c r="E63" s="231"/>
    </row>
    <row r="64" spans="2:12" ht="50.45" customHeight="1" x14ac:dyDescent="0.25">
      <c r="B64" s="232" t="s">
        <v>65</v>
      </c>
      <c r="C64" s="233"/>
      <c r="D64" s="210" t="s">
        <v>87</v>
      </c>
      <c r="E64" s="211"/>
    </row>
    <row r="65" spans="2:12" ht="102.75" customHeight="1" thickBot="1" x14ac:dyDescent="0.3">
      <c r="B65" s="234"/>
      <c r="C65" s="235"/>
      <c r="D65" s="217"/>
      <c r="E65" s="218"/>
    </row>
    <row r="67" spans="2:12" ht="15.75" thickBot="1" x14ac:dyDescent="0.3"/>
    <row r="68" spans="2:12" ht="15.75" thickBot="1" x14ac:dyDescent="0.3">
      <c r="B68" s="194" t="s">
        <v>82</v>
      </c>
      <c r="C68" s="195"/>
      <c r="D68" s="195"/>
      <c r="E68" s="196"/>
    </row>
    <row r="69" spans="2:12" ht="88.5" customHeight="1" thickBot="1" x14ac:dyDescent="0.3">
      <c r="B69" s="197" t="s">
        <v>92</v>
      </c>
      <c r="C69" s="198"/>
      <c r="D69" s="198"/>
      <c r="E69" s="199"/>
    </row>
    <row r="70" spans="2:12" ht="41.25" customHeight="1" thickBot="1" x14ac:dyDescent="0.3">
      <c r="B70" s="200" t="s">
        <v>86</v>
      </c>
      <c r="C70" s="219"/>
      <c r="D70" s="219"/>
      <c r="E70" s="220"/>
    </row>
    <row r="71" spans="2:12" ht="15.75" thickTop="1" x14ac:dyDescent="0.25">
      <c r="B71" s="222" t="s">
        <v>83</v>
      </c>
      <c r="C71" s="205" t="s">
        <v>20</v>
      </c>
      <c r="D71" s="206"/>
      <c r="E71" s="207"/>
    </row>
    <row r="72" spans="2:12" ht="63.75" x14ac:dyDescent="0.25">
      <c r="B72" s="228"/>
      <c r="C72" s="54" t="s">
        <v>21</v>
      </c>
      <c r="D72" s="45" t="s">
        <v>22</v>
      </c>
      <c r="E72" s="55" t="s">
        <v>84</v>
      </c>
    </row>
    <row r="73" spans="2:12" ht="27" thickBot="1" x14ac:dyDescent="0.3">
      <c r="B73" s="50" t="s">
        <v>63</v>
      </c>
      <c r="C73" s="56" t="str">
        <f>IF(SUM('6'!G79,'6'!G81)=2, '6'!K31-'6'!G17, "")</f>
        <v/>
      </c>
      <c r="D73" s="69" t="str">
        <f>IF(SUM('6'!G79,'6'!G81)=2, ('6'!K31-'6'!G17)/'6'!G17, "")</f>
        <v/>
      </c>
      <c r="E73" s="57" t="str">
        <f>IF(SUM('6'!G79,'6'!G81)=2, '6'!K31, "")</f>
        <v/>
      </c>
      <c r="G73" s="236" t="s">
        <v>104</v>
      </c>
      <c r="H73" s="236"/>
      <c r="I73" s="236"/>
      <c r="J73" s="236"/>
      <c r="K73" s="236"/>
      <c r="L73" s="236"/>
    </row>
    <row r="74" spans="2:12" ht="15.75" thickTop="1" x14ac:dyDescent="0.25">
      <c r="B74" s="212" t="s">
        <v>72</v>
      </c>
      <c r="C74" s="230"/>
      <c r="D74" s="230"/>
      <c r="E74" s="231"/>
    </row>
    <row r="75" spans="2:12" ht="48" customHeight="1" x14ac:dyDescent="0.25">
      <c r="B75" s="232" t="s">
        <v>65</v>
      </c>
      <c r="C75" s="233"/>
      <c r="D75" s="210" t="s">
        <v>87</v>
      </c>
      <c r="E75" s="211"/>
    </row>
    <row r="76" spans="2:12" ht="135.75" customHeight="1" thickBot="1" x14ac:dyDescent="0.3">
      <c r="B76" s="234"/>
      <c r="C76" s="235"/>
      <c r="D76" s="217"/>
      <c r="E76" s="218"/>
    </row>
  </sheetData>
  <sheetProtection sheet="1" objects="1" scenarios="1"/>
  <mergeCells count="78">
    <mergeCell ref="G73:L73"/>
    <mergeCell ref="G18:L18"/>
    <mergeCell ref="G29:L29"/>
    <mergeCell ref="G40:L40"/>
    <mergeCell ref="G51:L51"/>
    <mergeCell ref="G62:L62"/>
    <mergeCell ref="G7:L7"/>
    <mergeCell ref="B74:E74"/>
    <mergeCell ref="B75:C75"/>
    <mergeCell ref="D75:E75"/>
    <mergeCell ref="B76:C76"/>
    <mergeCell ref="D76:E76"/>
    <mergeCell ref="B65:C65"/>
    <mergeCell ref="D65:E65"/>
    <mergeCell ref="B68:E68"/>
    <mergeCell ref="B69:E69"/>
    <mergeCell ref="B70:E70"/>
    <mergeCell ref="B71:B72"/>
    <mergeCell ref="C71:E71"/>
    <mergeCell ref="B58:E58"/>
    <mergeCell ref="B59:E59"/>
    <mergeCell ref="B60:B61"/>
    <mergeCell ref="C60:E60"/>
    <mergeCell ref="B63:E63"/>
    <mergeCell ref="B64:C64"/>
    <mergeCell ref="D64:E64"/>
    <mergeCell ref="B52:E52"/>
    <mergeCell ref="B53:C53"/>
    <mergeCell ref="D53:E53"/>
    <mergeCell ref="B54:C54"/>
    <mergeCell ref="D54:E54"/>
    <mergeCell ref="B57:E57"/>
    <mergeCell ref="B49:B50"/>
    <mergeCell ref="C49:E49"/>
    <mergeCell ref="B36:E36"/>
    <mergeCell ref="B37:E37"/>
    <mergeCell ref="B38:B39"/>
    <mergeCell ref="C38:E38"/>
    <mergeCell ref="B41:E41"/>
    <mergeCell ref="B42:C42"/>
    <mergeCell ref="D42:E42"/>
    <mergeCell ref="B43:C43"/>
    <mergeCell ref="D43:E43"/>
    <mergeCell ref="B46:E46"/>
    <mergeCell ref="B47:E47"/>
    <mergeCell ref="B48:E48"/>
    <mergeCell ref="B35:E35"/>
    <mergeCell ref="B21:C21"/>
    <mergeCell ref="D21:E21"/>
    <mergeCell ref="B24:E24"/>
    <mergeCell ref="B25:E25"/>
    <mergeCell ref="B26:E26"/>
    <mergeCell ref="B27:B28"/>
    <mergeCell ref="C27:E27"/>
    <mergeCell ref="B30:E30"/>
    <mergeCell ref="B31:C31"/>
    <mergeCell ref="D31:E31"/>
    <mergeCell ref="B32:C32"/>
    <mergeCell ref="D32:E32"/>
    <mergeCell ref="B20:C20"/>
    <mergeCell ref="D20:E20"/>
    <mergeCell ref="B8:E8"/>
    <mergeCell ref="B9:C9"/>
    <mergeCell ref="D9:E9"/>
    <mergeCell ref="B10:C10"/>
    <mergeCell ref="D10:E10"/>
    <mergeCell ref="B13:E13"/>
    <mergeCell ref="B14:E14"/>
    <mergeCell ref="B15:E15"/>
    <mergeCell ref="B16:B17"/>
    <mergeCell ref="C16:E16"/>
    <mergeCell ref="B19:E19"/>
    <mergeCell ref="B1:E1"/>
    <mergeCell ref="B2:E2"/>
    <mergeCell ref="B3:E3"/>
    <mergeCell ref="B4:E4"/>
    <mergeCell ref="B5:B6"/>
    <mergeCell ref="C5:E5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46537DCF45141A589338D2442ABB2" ma:contentTypeVersion="2" ma:contentTypeDescription="Create a new document." ma:contentTypeScope="" ma:versionID="6e29fcfc04933d61041d72276d13c07f">
  <xsd:schema xmlns:xsd="http://www.w3.org/2001/XMLSchema" xmlns:xs="http://www.w3.org/2001/XMLSchema" xmlns:p="http://schemas.microsoft.com/office/2006/metadata/properties" xmlns:ns3="e3720e47-6008-448d-a236-19011c538be6" targetNamespace="http://schemas.microsoft.com/office/2006/metadata/properties" ma:root="true" ma:fieldsID="ea12962667880298e8013d7ce2519333" ns3:_="">
    <xsd:import namespace="e3720e47-6008-448d-a236-19011c538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20e47-6008-448d-a236-19011c538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B6CB0E-5288-4DFF-B36D-48EB131FD5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ECA4F4-0CD9-40C2-87A9-4F87C578F49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e3720e47-6008-448d-a236-19011c538be6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2DFE0CC-2B0A-4572-ABE2-4A64DBA65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20e47-6008-448d-a236-19011c538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About this Resource</vt:lpstr>
      <vt:lpstr>1a</vt:lpstr>
      <vt:lpstr>1b</vt:lpstr>
      <vt:lpstr>2</vt:lpstr>
      <vt:lpstr>3</vt:lpstr>
      <vt:lpstr>4</vt:lpstr>
      <vt:lpstr>5</vt:lpstr>
      <vt:lpstr>6</vt:lpstr>
      <vt:lpstr>Summary Template for TBL 4</vt:lpstr>
      <vt:lpstr>Subpopulations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Lenita Wheeer</dc:creator>
  <cp:lastModifiedBy>Allen, JoAnne@DCA</cp:lastModifiedBy>
  <dcterms:created xsi:type="dcterms:W3CDTF">2022-10-10T17:18:12Z</dcterms:created>
  <dcterms:modified xsi:type="dcterms:W3CDTF">2022-11-18T21:32:55Z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0x0101006AD46537DCF45141A589338D2442ABB2</vt:lpwstr>
  </property>
</Properties>
</file>